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tabRatio="724" firstSheet="3" activeTab="6"/>
  </bookViews>
  <sheets>
    <sheet name="Podatci o IVU" sheetId="15" r:id="rId1"/>
    <sheet name="Podatci o sustavima po ZO" sheetId="5" r:id="rId2"/>
    <sheet name="Int. kont_INTERNI laborat_2017" sheetId="6" r:id="rId3"/>
    <sheet name="Int. kont_VANJSKI laborat_2017" sheetId="20" r:id="rId4"/>
    <sheet name="Uzroci neispravnosti_mreza" sheetId="18" r:id="rId5"/>
    <sheet name="Uzroci neispravnoti_crpilista" sheetId="19" r:id="rId6"/>
    <sheet name="Obavijesti potrosacima_2017" sheetId="21" r:id="rId7"/>
    <sheet name="Padajuci izb-Novo" sheetId="17" state="hidden" r:id="rId8"/>
    <sheet name="Sheet2" sheetId="22" state="hidden" r:id="rId9"/>
    <sheet name="Padajuci izbornici" sheetId="12" state="hidden" r:id="rId10"/>
  </sheets>
  <definedNames>
    <definedName name="_xlnm._FilterDatabase" localSheetId="2" hidden="1">'Int. kont_INTERNI laborat_2017'!$A$1:$O$349</definedName>
    <definedName name="_xlnm._FilterDatabase" localSheetId="3" hidden="1">'Int. kont_VANJSKI laborat_2017'!$A$1:$O$349</definedName>
    <definedName name="_xlnm._FilterDatabase" localSheetId="0" hidden="1">'Podatci o IVU'!$A$1:$O$139</definedName>
    <definedName name="_xlnm._FilterDatabase" localSheetId="1" hidden="1">'Podatci o sustavima po ZO'!$A$1:$AQ$365</definedName>
    <definedName name="aer">'Padajuci izbornici'!$A$25:$A$41</definedName>
    <definedName name="DA">'Padajuci izbornici'!$D$11:$D$13</definedName>
    <definedName name="DANE">'Padajuci izbornici'!$A$7:$A$8</definedName>
    <definedName name="dez">'Padajuci izbornici'!$A$69:$A$77</definedName>
    <definedName name="Dezinf_novo">'Padajuci izb-Novo'!$A$69:$A$83</definedName>
    <definedName name="Dezinfekcija_novo">'Padajuci izb-Novo'!$A$69:$A$83</definedName>
    <definedName name="god">'Padajuci izbornici'!$G$46:$G$63</definedName>
    <definedName name="_xlnm.Print_Titles" localSheetId="1">'Podatci o sustavima po ZO'!$1:$1</definedName>
    <definedName name="J">'Padajuci izbornici'!$F$29:$F$32</definedName>
    <definedName name="lab">'Padajuci izbornici'!$F$24:$F$26</definedName>
    <definedName name="mat">'Padajuci izbornici'!$A$81:$A$93</definedName>
    <definedName name="MAt_novo">'Padajuci izb-Novo'!$A$87:$A$107</definedName>
    <definedName name="Materijal">'Padajuci izbornici'!$A$81:$A$92</definedName>
    <definedName name="Materijali_novo">'Padajuci izb-Novo'!$A$87:$A$107</definedName>
    <definedName name="na">'Padajuci izbornici'!$G$38:$G$42</definedName>
    <definedName name="Način">'Padajuci izbornici'!$A$69:$A$76</definedName>
    <definedName name="Način_obavještavanja">'Padajuci izb-Novo'!$D$16:$D$20</definedName>
    <definedName name="Obrada">'Padajuci izbornici'!$A$25:$A$40</definedName>
    <definedName name="par">'Padajuci izbornici'!$A$46:$A$65</definedName>
    <definedName name="parametri">'Padajuci izbornici'!$A$46:$A$64</definedName>
    <definedName name="Period">'Padajuci izb-Novo'!$H$72:$H$76</definedName>
    <definedName name="površinska">'Padajuci izbornici'!$A$2:$A$4</definedName>
    <definedName name="prvo">'Padajuci izbornici'!$A$17:$A$19</definedName>
    <definedName name="radnja">'Padajuci izbornici'!$H$2:$H$13</definedName>
    <definedName name="sustav">'Padajuci izbornici'!$A$12:$A$13</definedName>
    <definedName name="Sustav_novo">'Padajuci izb-Novo'!$A$12:$A$14</definedName>
    <definedName name="t">'Padajuci izbornici'!$A$2:$A$4</definedName>
    <definedName name="tip">'Padajuci izbornici'!$A$2:$A$4</definedName>
    <definedName name="tip_sustava">'Padajuci izb-Novo'!$A$12:$A$14</definedName>
    <definedName name="Tip_Vode">'Padajuci izb-Novo'!$A$2:$A$5</definedName>
    <definedName name="Tlačni">'Padajuci izb-Novo'!$A$12:$A$13</definedName>
    <definedName name="Ucestalost_novo">'Padajuci izb-Novo'!$F$72:$F$80</definedName>
    <definedName name="Učestalost_novo">'Padajuci izb-Novo'!$F$72:$F$80</definedName>
    <definedName name="uzrok">'Padajuci izbornici'!$F$2:$F$8</definedName>
    <definedName name="Voda">'Padajuci izb-Novo'!$A$2:$A$5</definedName>
    <definedName name="vrijeme">'Padajuci izbornici'!$H$18:$H$21</definedName>
  </definedNames>
  <calcPr calcId="152511"/>
  <fileRecoveryPr autoRecover="0"/>
</workbook>
</file>

<file path=xl/calcChain.xml><?xml version="1.0" encoding="utf-8"?>
<calcChain xmlns="http://schemas.openxmlformats.org/spreadsheetml/2006/main">
  <c r="I2" i="20" l="1"/>
  <c r="F2" i="6"/>
  <c r="O349" i="20"/>
  <c r="L349" i="20"/>
  <c r="I349" i="20"/>
  <c r="F349" i="20"/>
  <c r="O348" i="20"/>
  <c r="L348" i="20"/>
  <c r="I348" i="20"/>
  <c r="F348" i="20"/>
  <c r="O347" i="20"/>
  <c r="L347" i="20"/>
  <c r="I347" i="20"/>
  <c r="F347" i="20"/>
  <c r="O346" i="20"/>
  <c r="L346" i="20"/>
  <c r="I346" i="20"/>
  <c r="F346" i="20"/>
  <c r="O345" i="20"/>
  <c r="L345" i="20"/>
  <c r="I345" i="20"/>
  <c r="F345" i="20"/>
  <c r="O344" i="20"/>
  <c r="L344" i="20"/>
  <c r="I344" i="20"/>
  <c r="F344" i="20"/>
  <c r="O343" i="20"/>
  <c r="L343" i="20"/>
  <c r="I343" i="20"/>
  <c r="F343" i="20"/>
  <c r="O342" i="20"/>
  <c r="L342" i="20"/>
  <c r="I342" i="20"/>
  <c r="F342" i="20"/>
  <c r="O341" i="20"/>
  <c r="L341" i="20"/>
  <c r="I341" i="20"/>
  <c r="F341" i="20"/>
  <c r="O340" i="20"/>
  <c r="L340" i="20"/>
  <c r="I340" i="20"/>
  <c r="F340" i="20"/>
  <c r="O339" i="20"/>
  <c r="L339" i="20"/>
  <c r="I339" i="20"/>
  <c r="F339" i="20"/>
  <c r="O338" i="20"/>
  <c r="L338" i="20"/>
  <c r="I338" i="20"/>
  <c r="F338" i="20"/>
  <c r="O337" i="20"/>
  <c r="L337" i="20"/>
  <c r="I337" i="20"/>
  <c r="F337" i="20"/>
  <c r="O336" i="20"/>
  <c r="L336" i="20"/>
  <c r="I336" i="20"/>
  <c r="F336" i="20"/>
  <c r="O335" i="20"/>
  <c r="L335" i="20"/>
  <c r="I335" i="20"/>
  <c r="F335" i="20"/>
  <c r="O334" i="20"/>
  <c r="L334" i="20"/>
  <c r="I334" i="20"/>
  <c r="F334" i="20"/>
  <c r="O333" i="20"/>
  <c r="L333" i="20"/>
  <c r="I333" i="20"/>
  <c r="F333" i="20"/>
  <c r="O332" i="20"/>
  <c r="L332" i="20"/>
  <c r="I332" i="20"/>
  <c r="F332" i="20"/>
  <c r="O331" i="20"/>
  <c r="L331" i="20"/>
  <c r="I331" i="20"/>
  <c r="F331" i="20"/>
  <c r="O330" i="20"/>
  <c r="L330" i="20"/>
  <c r="I330" i="20"/>
  <c r="F330" i="20"/>
  <c r="O329" i="20"/>
  <c r="L329" i="20"/>
  <c r="I329" i="20"/>
  <c r="F329" i="20"/>
  <c r="O328" i="20"/>
  <c r="L328" i="20"/>
  <c r="I328" i="20"/>
  <c r="F328" i="20"/>
  <c r="O327" i="20"/>
  <c r="L327" i="20"/>
  <c r="I327" i="20"/>
  <c r="F327" i="20"/>
  <c r="O326" i="20"/>
  <c r="L326" i="20"/>
  <c r="I326" i="20"/>
  <c r="F326" i="20"/>
  <c r="O325" i="20"/>
  <c r="L325" i="20"/>
  <c r="I325" i="20"/>
  <c r="F325" i="20"/>
  <c r="O324" i="20"/>
  <c r="L324" i="20"/>
  <c r="I324" i="20"/>
  <c r="F324" i="20"/>
  <c r="O323" i="20"/>
  <c r="L323" i="20"/>
  <c r="I323" i="20"/>
  <c r="F323" i="20"/>
  <c r="O322" i="20"/>
  <c r="L322" i="20"/>
  <c r="I322" i="20"/>
  <c r="F322" i="20"/>
  <c r="O321" i="20"/>
  <c r="L321" i="20"/>
  <c r="I321" i="20"/>
  <c r="F321" i="20"/>
  <c r="O320" i="20"/>
  <c r="L320" i="20"/>
  <c r="I320" i="20"/>
  <c r="F320" i="20"/>
  <c r="O319" i="20"/>
  <c r="L319" i="20"/>
  <c r="I319" i="20"/>
  <c r="F319" i="20"/>
  <c r="O318" i="20"/>
  <c r="L318" i="20"/>
  <c r="I318" i="20"/>
  <c r="F318" i="20"/>
  <c r="O317" i="20"/>
  <c r="L317" i="20"/>
  <c r="I317" i="20"/>
  <c r="F317" i="20"/>
  <c r="O316" i="20"/>
  <c r="L316" i="20"/>
  <c r="I316" i="20"/>
  <c r="F316" i="20"/>
  <c r="O315" i="20"/>
  <c r="L315" i="20"/>
  <c r="I315" i="20"/>
  <c r="F315" i="20"/>
  <c r="O314" i="20"/>
  <c r="L314" i="20"/>
  <c r="I314" i="20"/>
  <c r="F314" i="20"/>
  <c r="O313" i="20"/>
  <c r="L313" i="20"/>
  <c r="I313" i="20"/>
  <c r="F313" i="20"/>
  <c r="O312" i="20"/>
  <c r="L312" i="20"/>
  <c r="I312" i="20"/>
  <c r="F312" i="20"/>
  <c r="O311" i="20"/>
  <c r="L311" i="20"/>
  <c r="I311" i="20"/>
  <c r="F311" i="20"/>
  <c r="O310" i="20"/>
  <c r="L310" i="20"/>
  <c r="I310" i="20"/>
  <c r="F310" i="20"/>
  <c r="O309" i="20"/>
  <c r="L309" i="20"/>
  <c r="I309" i="20"/>
  <c r="F309" i="20"/>
  <c r="O308" i="20"/>
  <c r="L308" i="20"/>
  <c r="I308" i="20"/>
  <c r="F308" i="20"/>
  <c r="O307" i="20"/>
  <c r="L307" i="20"/>
  <c r="I307" i="20"/>
  <c r="F307" i="20"/>
  <c r="O306" i="20"/>
  <c r="L306" i="20"/>
  <c r="I306" i="20"/>
  <c r="F306" i="20"/>
  <c r="O305" i="20"/>
  <c r="L305" i="20"/>
  <c r="I305" i="20"/>
  <c r="F305" i="20"/>
  <c r="O304" i="20"/>
  <c r="L304" i="20"/>
  <c r="I304" i="20"/>
  <c r="F304" i="20"/>
  <c r="O303" i="20"/>
  <c r="L303" i="20"/>
  <c r="I303" i="20"/>
  <c r="F303" i="20"/>
  <c r="O302" i="20"/>
  <c r="L302" i="20"/>
  <c r="I302" i="20"/>
  <c r="F302" i="20"/>
  <c r="O301" i="20"/>
  <c r="L301" i="20"/>
  <c r="I301" i="20"/>
  <c r="F301" i="20"/>
  <c r="O300" i="20"/>
  <c r="L300" i="20"/>
  <c r="I300" i="20"/>
  <c r="F300" i="20"/>
  <c r="O299" i="20"/>
  <c r="L299" i="20"/>
  <c r="I299" i="20"/>
  <c r="F299" i="20"/>
  <c r="O298" i="20"/>
  <c r="L298" i="20"/>
  <c r="I298" i="20"/>
  <c r="F298" i="20"/>
  <c r="O297" i="20"/>
  <c r="L297" i="20"/>
  <c r="I297" i="20"/>
  <c r="F297" i="20"/>
  <c r="O296" i="20"/>
  <c r="L296" i="20"/>
  <c r="I296" i="20"/>
  <c r="F296" i="20"/>
  <c r="O295" i="20"/>
  <c r="L295" i="20"/>
  <c r="I295" i="20"/>
  <c r="F295" i="20"/>
  <c r="O294" i="20"/>
  <c r="L294" i="20"/>
  <c r="I294" i="20"/>
  <c r="F294" i="20"/>
  <c r="O293" i="20"/>
  <c r="L293" i="20"/>
  <c r="I293" i="20"/>
  <c r="F293" i="20"/>
  <c r="O292" i="20"/>
  <c r="L292" i="20"/>
  <c r="I292" i="20"/>
  <c r="F292" i="20"/>
  <c r="O291" i="20"/>
  <c r="L291" i="20"/>
  <c r="I291" i="20"/>
  <c r="F291" i="20"/>
  <c r="O290" i="20"/>
  <c r="L290" i="20"/>
  <c r="I290" i="20"/>
  <c r="F290" i="20"/>
  <c r="O289" i="20"/>
  <c r="L289" i="20"/>
  <c r="I289" i="20"/>
  <c r="F289" i="20"/>
  <c r="O288" i="20"/>
  <c r="L288" i="20"/>
  <c r="I288" i="20"/>
  <c r="F288" i="20"/>
  <c r="O287" i="20"/>
  <c r="L287" i="20"/>
  <c r="I287" i="20"/>
  <c r="F287" i="20"/>
  <c r="O286" i="20"/>
  <c r="L286" i="20"/>
  <c r="I286" i="20"/>
  <c r="F286" i="20"/>
  <c r="O285" i="20"/>
  <c r="L285" i="20"/>
  <c r="I285" i="20"/>
  <c r="F285" i="20"/>
  <c r="O284" i="20"/>
  <c r="L284" i="20"/>
  <c r="I284" i="20"/>
  <c r="F284" i="20"/>
  <c r="O283" i="20"/>
  <c r="L283" i="20"/>
  <c r="I283" i="20"/>
  <c r="F283" i="20"/>
  <c r="O282" i="20"/>
  <c r="L282" i="20"/>
  <c r="I282" i="20"/>
  <c r="F282" i="20"/>
  <c r="O281" i="20"/>
  <c r="L281" i="20"/>
  <c r="I281" i="20"/>
  <c r="F281" i="20"/>
  <c r="O280" i="20"/>
  <c r="L280" i="20"/>
  <c r="I280" i="20"/>
  <c r="F280" i="20"/>
  <c r="O279" i="20"/>
  <c r="L279" i="20"/>
  <c r="I279" i="20"/>
  <c r="F279" i="20"/>
  <c r="O278" i="20"/>
  <c r="L278" i="20"/>
  <c r="I278" i="20"/>
  <c r="F278" i="20"/>
  <c r="O277" i="20"/>
  <c r="L277" i="20"/>
  <c r="I277" i="20"/>
  <c r="F277" i="20"/>
  <c r="O276" i="20"/>
  <c r="L276" i="20"/>
  <c r="I276" i="20"/>
  <c r="F276" i="20"/>
  <c r="O275" i="20"/>
  <c r="L275" i="20"/>
  <c r="I275" i="20"/>
  <c r="F275" i="20"/>
  <c r="O274" i="20"/>
  <c r="L274" i="20"/>
  <c r="I274" i="20"/>
  <c r="F274" i="20"/>
  <c r="O273" i="20"/>
  <c r="L273" i="20"/>
  <c r="I273" i="20"/>
  <c r="F273" i="20"/>
  <c r="O272" i="20"/>
  <c r="L272" i="20"/>
  <c r="I272" i="20"/>
  <c r="F272" i="20"/>
  <c r="O271" i="20"/>
  <c r="L271" i="20"/>
  <c r="I271" i="20"/>
  <c r="F271" i="20"/>
  <c r="O270" i="20"/>
  <c r="L270" i="20"/>
  <c r="I270" i="20"/>
  <c r="F270" i="20"/>
  <c r="O269" i="20"/>
  <c r="L269" i="20"/>
  <c r="I269" i="20"/>
  <c r="F269" i="20"/>
  <c r="O268" i="20"/>
  <c r="L268" i="20"/>
  <c r="I268" i="20"/>
  <c r="F268" i="20"/>
  <c r="O267" i="20"/>
  <c r="L267" i="20"/>
  <c r="I267" i="20"/>
  <c r="F267" i="20"/>
  <c r="O266" i="20"/>
  <c r="L266" i="20"/>
  <c r="I266" i="20"/>
  <c r="F266" i="20"/>
  <c r="O265" i="20"/>
  <c r="L265" i="20"/>
  <c r="I265" i="20"/>
  <c r="F265" i="20"/>
  <c r="O264" i="20"/>
  <c r="L264" i="20"/>
  <c r="I264" i="20"/>
  <c r="F264" i="20"/>
  <c r="O263" i="20"/>
  <c r="L263" i="20"/>
  <c r="I263" i="20"/>
  <c r="F263" i="20"/>
  <c r="O262" i="20"/>
  <c r="L262" i="20"/>
  <c r="I262" i="20"/>
  <c r="F262" i="20"/>
  <c r="O261" i="20"/>
  <c r="L261" i="20"/>
  <c r="I261" i="20"/>
  <c r="F261" i="20"/>
  <c r="O260" i="20"/>
  <c r="L260" i="20"/>
  <c r="I260" i="20"/>
  <c r="F260" i="20"/>
  <c r="O259" i="20"/>
  <c r="L259" i="20"/>
  <c r="I259" i="20"/>
  <c r="F259" i="20"/>
  <c r="O258" i="20"/>
  <c r="L258" i="20"/>
  <c r="I258" i="20"/>
  <c r="F258" i="20"/>
  <c r="O257" i="20"/>
  <c r="L257" i="20"/>
  <c r="I257" i="20"/>
  <c r="F257" i="20"/>
  <c r="O256" i="20"/>
  <c r="L256" i="20"/>
  <c r="I256" i="20"/>
  <c r="F256" i="20"/>
  <c r="O255" i="20"/>
  <c r="L255" i="20"/>
  <c r="I255" i="20"/>
  <c r="F255" i="20"/>
  <c r="O254" i="20"/>
  <c r="L254" i="20"/>
  <c r="I254" i="20"/>
  <c r="F254" i="20"/>
  <c r="O253" i="20"/>
  <c r="L253" i="20"/>
  <c r="I253" i="20"/>
  <c r="F253" i="20"/>
  <c r="O252" i="20"/>
  <c r="L252" i="20"/>
  <c r="I252" i="20"/>
  <c r="F252" i="20"/>
  <c r="O251" i="20"/>
  <c r="L251" i="20"/>
  <c r="I251" i="20"/>
  <c r="F251" i="20"/>
  <c r="O250" i="20"/>
  <c r="L250" i="20"/>
  <c r="I250" i="20"/>
  <c r="F250" i="20"/>
  <c r="O249" i="20"/>
  <c r="L249" i="20"/>
  <c r="I249" i="20"/>
  <c r="F249" i="20"/>
  <c r="O248" i="20"/>
  <c r="L248" i="20"/>
  <c r="I248" i="20"/>
  <c r="F248" i="20"/>
  <c r="O247" i="20"/>
  <c r="L247" i="20"/>
  <c r="I247" i="20"/>
  <c r="F247" i="20"/>
  <c r="O246" i="20"/>
  <c r="L246" i="20"/>
  <c r="I246" i="20"/>
  <c r="F246" i="20"/>
  <c r="O245" i="20"/>
  <c r="L245" i="20"/>
  <c r="I245" i="20"/>
  <c r="F245" i="20"/>
  <c r="O244" i="20"/>
  <c r="L244" i="20"/>
  <c r="I244" i="20"/>
  <c r="F244" i="20"/>
  <c r="O243" i="20"/>
  <c r="L243" i="20"/>
  <c r="I243" i="20"/>
  <c r="F243" i="20"/>
  <c r="O242" i="20"/>
  <c r="L242" i="20"/>
  <c r="I242" i="20"/>
  <c r="F242" i="20"/>
  <c r="O241" i="20"/>
  <c r="L241" i="20"/>
  <c r="I241" i="20"/>
  <c r="F241" i="20"/>
  <c r="O240" i="20"/>
  <c r="L240" i="20"/>
  <c r="I240" i="20"/>
  <c r="F240" i="20"/>
  <c r="O239" i="20"/>
  <c r="L239" i="20"/>
  <c r="I239" i="20"/>
  <c r="F239" i="20"/>
  <c r="O238" i="20"/>
  <c r="L238" i="20"/>
  <c r="I238" i="20"/>
  <c r="F238" i="20"/>
  <c r="O237" i="20"/>
  <c r="L237" i="20"/>
  <c r="I237" i="20"/>
  <c r="F237" i="20"/>
  <c r="O236" i="20"/>
  <c r="L236" i="20"/>
  <c r="I236" i="20"/>
  <c r="F236" i="20"/>
  <c r="O235" i="20"/>
  <c r="L235" i="20"/>
  <c r="I235" i="20"/>
  <c r="F235" i="20"/>
  <c r="O234" i="20"/>
  <c r="L234" i="20"/>
  <c r="I234" i="20"/>
  <c r="F234" i="20"/>
  <c r="O233" i="20"/>
  <c r="L233" i="20"/>
  <c r="I233" i="20"/>
  <c r="F233" i="20"/>
  <c r="O232" i="20"/>
  <c r="L232" i="20"/>
  <c r="I232" i="20"/>
  <c r="F232" i="20"/>
  <c r="O231" i="20"/>
  <c r="L231" i="20"/>
  <c r="I231" i="20"/>
  <c r="F231" i="20"/>
  <c r="O230" i="20"/>
  <c r="L230" i="20"/>
  <c r="I230" i="20"/>
  <c r="F230" i="20"/>
  <c r="O229" i="20"/>
  <c r="L229" i="20"/>
  <c r="I229" i="20"/>
  <c r="F229" i="20"/>
  <c r="O228" i="20"/>
  <c r="L228" i="20"/>
  <c r="I228" i="20"/>
  <c r="F228" i="20"/>
  <c r="O227" i="20"/>
  <c r="L227" i="20"/>
  <c r="I227" i="20"/>
  <c r="F227" i="20"/>
  <c r="O226" i="20"/>
  <c r="L226" i="20"/>
  <c r="I226" i="20"/>
  <c r="F226" i="20"/>
  <c r="O225" i="20"/>
  <c r="L225" i="20"/>
  <c r="I225" i="20"/>
  <c r="F225" i="20"/>
  <c r="O224" i="20"/>
  <c r="L224" i="20"/>
  <c r="I224" i="20"/>
  <c r="F224" i="20"/>
  <c r="O223" i="20"/>
  <c r="L223" i="20"/>
  <c r="I223" i="20"/>
  <c r="F223" i="20"/>
  <c r="O222" i="20"/>
  <c r="L222" i="20"/>
  <c r="I222" i="20"/>
  <c r="F222" i="20"/>
  <c r="O221" i="20"/>
  <c r="L221" i="20"/>
  <c r="I221" i="20"/>
  <c r="F221" i="20"/>
  <c r="O220" i="20"/>
  <c r="L220" i="20"/>
  <c r="I220" i="20"/>
  <c r="F220" i="20"/>
  <c r="O219" i="20"/>
  <c r="L219" i="20"/>
  <c r="I219" i="20"/>
  <c r="F219" i="20"/>
  <c r="O218" i="20"/>
  <c r="L218" i="20"/>
  <c r="I218" i="20"/>
  <c r="F218" i="20"/>
  <c r="O217" i="20"/>
  <c r="L217" i="20"/>
  <c r="I217" i="20"/>
  <c r="F217" i="20"/>
  <c r="O216" i="20"/>
  <c r="L216" i="20"/>
  <c r="I216" i="20"/>
  <c r="F216" i="20"/>
  <c r="O215" i="20"/>
  <c r="L215" i="20"/>
  <c r="I215" i="20"/>
  <c r="F215" i="20"/>
  <c r="O214" i="20"/>
  <c r="L214" i="20"/>
  <c r="I214" i="20"/>
  <c r="F214" i="20"/>
  <c r="O213" i="20"/>
  <c r="L213" i="20"/>
  <c r="I213" i="20"/>
  <c r="F213" i="20"/>
  <c r="O212" i="20"/>
  <c r="L212" i="20"/>
  <c r="I212" i="20"/>
  <c r="F212" i="20"/>
  <c r="O211" i="20"/>
  <c r="L211" i="20"/>
  <c r="I211" i="20"/>
  <c r="F211" i="20"/>
  <c r="O210" i="20"/>
  <c r="L210" i="20"/>
  <c r="I210" i="20"/>
  <c r="F210" i="20"/>
  <c r="O209" i="20"/>
  <c r="L209" i="20"/>
  <c r="I209" i="20"/>
  <c r="F209" i="20"/>
  <c r="O208" i="20"/>
  <c r="L208" i="20"/>
  <c r="I208" i="20"/>
  <c r="F208" i="20"/>
  <c r="O207" i="20"/>
  <c r="L207" i="20"/>
  <c r="I207" i="20"/>
  <c r="F207" i="20"/>
  <c r="O206" i="20"/>
  <c r="L206" i="20"/>
  <c r="I206" i="20"/>
  <c r="F206" i="20"/>
  <c r="O205" i="20"/>
  <c r="L205" i="20"/>
  <c r="I205" i="20"/>
  <c r="F205" i="20"/>
  <c r="O204" i="20"/>
  <c r="L204" i="20"/>
  <c r="I204" i="20"/>
  <c r="F204" i="20"/>
  <c r="O203" i="20"/>
  <c r="L203" i="20"/>
  <c r="I203" i="20"/>
  <c r="F203" i="20"/>
  <c r="O202" i="20"/>
  <c r="L202" i="20"/>
  <c r="I202" i="20"/>
  <c r="F202" i="20"/>
  <c r="O201" i="20"/>
  <c r="L201" i="20"/>
  <c r="I201" i="20"/>
  <c r="F201" i="20"/>
  <c r="O200" i="20"/>
  <c r="L200" i="20"/>
  <c r="I200" i="20"/>
  <c r="F200" i="20"/>
  <c r="O199" i="20"/>
  <c r="L199" i="20"/>
  <c r="I199" i="20"/>
  <c r="F199" i="20"/>
  <c r="O198" i="20"/>
  <c r="L198" i="20"/>
  <c r="I198" i="20"/>
  <c r="F198" i="20"/>
  <c r="O197" i="20"/>
  <c r="L197" i="20"/>
  <c r="I197" i="20"/>
  <c r="F197" i="20"/>
  <c r="O196" i="20"/>
  <c r="L196" i="20"/>
  <c r="I196" i="20"/>
  <c r="F196" i="20"/>
  <c r="O195" i="20"/>
  <c r="L195" i="20"/>
  <c r="I195" i="20"/>
  <c r="F195" i="20"/>
  <c r="O194" i="20"/>
  <c r="L194" i="20"/>
  <c r="I194" i="20"/>
  <c r="F194" i="20"/>
  <c r="O193" i="20"/>
  <c r="L193" i="20"/>
  <c r="I193" i="20"/>
  <c r="F193" i="20"/>
  <c r="O192" i="20"/>
  <c r="L192" i="20"/>
  <c r="I192" i="20"/>
  <c r="F192" i="20"/>
  <c r="O191" i="20"/>
  <c r="L191" i="20"/>
  <c r="I191" i="20"/>
  <c r="F191" i="20"/>
  <c r="O190" i="20"/>
  <c r="L190" i="20"/>
  <c r="I190" i="20"/>
  <c r="F190" i="20"/>
  <c r="O189" i="20"/>
  <c r="L189" i="20"/>
  <c r="I189" i="20"/>
  <c r="F189" i="20"/>
  <c r="O188" i="20"/>
  <c r="L188" i="20"/>
  <c r="I188" i="20"/>
  <c r="F188" i="20"/>
  <c r="O187" i="20"/>
  <c r="L187" i="20"/>
  <c r="I187" i="20"/>
  <c r="F187" i="20"/>
  <c r="O186" i="20"/>
  <c r="L186" i="20"/>
  <c r="I186" i="20"/>
  <c r="F186" i="20"/>
  <c r="O185" i="20"/>
  <c r="L185" i="20"/>
  <c r="I185" i="20"/>
  <c r="F185" i="20"/>
  <c r="O184" i="20"/>
  <c r="L184" i="20"/>
  <c r="I184" i="20"/>
  <c r="F184" i="20"/>
  <c r="O183" i="20"/>
  <c r="L183" i="20"/>
  <c r="I183" i="20"/>
  <c r="F183" i="20"/>
  <c r="O182" i="20"/>
  <c r="L182" i="20"/>
  <c r="I182" i="20"/>
  <c r="F182" i="20"/>
  <c r="O181" i="20"/>
  <c r="L181" i="20"/>
  <c r="I181" i="20"/>
  <c r="F181" i="20"/>
  <c r="O180" i="20"/>
  <c r="L180" i="20"/>
  <c r="I180" i="20"/>
  <c r="F180" i="20"/>
  <c r="O179" i="20"/>
  <c r="L179" i="20"/>
  <c r="I179" i="20"/>
  <c r="F179" i="20"/>
  <c r="O178" i="20"/>
  <c r="L178" i="20"/>
  <c r="I178" i="20"/>
  <c r="F178" i="20"/>
  <c r="O177" i="20"/>
  <c r="L177" i="20"/>
  <c r="I177" i="20"/>
  <c r="F177" i="20"/>
  <c r="O176" i="20"/>
  <c r="L176" i="20"/>
  <c r="I176" i="20"/>
  <c r="F176" i="20"/>
  <c r="O175" i="20"/>
  <c r="L175" i="20"/>
  <c r="I175" i="20"/>
  <c r="F175" i="20"/>
  <c r="O174" i="20"/>
  <c r="L174" i="20"/>
  <c r="I174" i="20"/>
  <c r="F174" i="20"/>
  <c r="O173" i="20"/>
  <c r="L173" i="20"/>
  <c r="I173" i="20"/>
  <c r="F173" i="20"/>
  <c r="O172" i="20"/>
  <c r="L172" i="20"/>
  <c r="I172" i="20"/>
  <c r="F172" i="20"/>
  <c r="O171" i="20"/>
  <c r="L171" i="20"/>
  <c r="I171" i="20"/>
  <c r="F171" i="20"/>
  <c r="O170" i="20"/>
  <c r="L170" i="20"/>
  <c r="I170" i="20"/>
  <c r="F170" i="20"/>
  <c r="O169" i="20"/>
  <c r="L169" i="20"/>
  <c r="I169" i="20"/>
  <c r="F169" i="20"/>
  <c r="O168" i="20"/>
  <c r="L168" i="20"/>
  <c r="I168" i="20"/>
  <c r="F168" i="20"/>
  <c r="O167" i="20"/>
  <c r="L167" i="20"/>
  <c r="I167" i="20"/>
  <c r="F167" i="20"/>
  <c r="O166" i="20"/>
  <c r="L166" i="20"/>
  <c r="I166" i="20"/>
  <c r="F166" i="20"/>
  <c r="O165" i="20"/>
  <c r="L165" i="20"/>
  <c r="I165" i="20"/>
  <c r="F165" i="20"/>
  <c r="O164" i="20"/>
  <c r="L164" i="20"/>
  <c r="I164" i="20"/>
  <c r="F164" i="20"/>
  <c r="O163" i="20"/>
  <c r="L163" i="20"/>
  <c r="I163" i="20"/>
  <c r="F163" i="20"/>
  <c r="O162" i="20"/>
  <c r="L162" i="20"/>
  <c r="I162" i="20"/>
  <c r="F162" i="20"/>
  <c r="O161" i="20"/>
  <c r="L161" i="20"/>
  <c r="I161" i="20"/>
  <c r="F161" i="20"/>
  <c r="O160" i="20"/>
  <c r="L160" i="20"/>
  <c r="I160" i="20"/>
  <c r="F160" i="20"/>
  <c r="O159" i="20"/>
  <c r="L159" i="20"/>
  <c r="I159" i="20"/>
  <c r="F159" i="20"/>
  <c r="O158" i="20"/>
  <c r="L158" i="20"/>
  <c r="I158" i="20"/>
  <c r="F158" i="20"/>
  <c r="O157" i="20"/>
  <c r="L157" i="20"/>
  <c r="I157" i="20"/>
  <c r="F157" i="20"/>
  <c r="O156" i="20"/>
  <c r="L156" i="20"/>
  <c r="I156" i="20"/>
  <c r="F156" i="20"/>
  <c r="O155" i="20"/>
  <c r="L155" i="20"/>
  <c r="I155" i="20"/>
  <c r="F155" i="20"/>
  <c r="O154" i="20"/>
  <c r="L154" i="20"/>
  <c r="I154" i="20"/>
  <c r="F154" i="20"/>
  <c r="O153" i="20"/>
  <c r="L153" i="20"/>
  <c r="I153" i="20"/>
  <c r="F153" i="20"/>
  <c r="O152" i="20"/>
  <c r="L152" i="20"/>
  <c r="I152" i="20"/>
  <c r="F152" i="20"/>
  <c r="O151" i="20"/>
  <c r="L151" i="20"/>
  <c r="I151" i="20"/>
  <c r="F151" i="20"/>
  <c r="O150" i="20"/>
  <c r="L150" i="20"/>
  <c r="I150" i="20"/>
  <c r="F150" i="20"/>
  <c r="O149" i="20"/>
  <c r="L149" i="20"/>
  <c r="I149" i="20"/>
  <c r="F149" i="20"/>
  <c r="O148" i="20"/>
  <c r="L148" i="20"/>
  <c r="I148" i="20"/>
  <c r="F148" i="20"/>
  <c r="O147" i="20"/>
  <c r="L147" i="20"/>
  <c r="I147" i="20"/>
  <c r="F147" i="20"/>
  <c r="O146" i="20"/>
  <c r="L146" i="20"/>
  <c r="I146" i="20"/>
  <c r="F146" i="20"/>
  <c r="O145" i="20"/>
  <c r="L145" i="20"/>
  <c r="I145" i="20"/>
  <c r="F145" i="20"/>
  <c r="O144" i="20"/>
  <c r="L144" i="20"/>
  <c r="I144" i="20"/>
  <c r="F144" i="20"/>
  <c r="O143" i="20"/>
  <c r="L143" i="20"/>
  <c r="I143" i="20"/>
  <c r="F143" i="20"/>
  <c r="O142" i="20"/>
  <c r="L142" i="20"/>
  <c r="I142" i="20"/>
  <c r="F142" i="20"/>
  <c r="O141" i="20"/>
  <c r="L141" i="20"/>
  <c r="I141" i="20"/>
  <c r="F141" i="20"/>
  <c r="O140" i="20"/>
  <c r="L140" i="20"/>
  <c r="I140" i="20"/>
  <c r="F140" i="20"/>
  <c r="O139" i="20"/>
  <c r="L139" i="20"/>
  <c r="I139" i="20"/>
  <c r="F139" i="20"/>
  <c r="O138" i="20"/>
  <c r="L138" i="20"/>
  <c r="I138" i="20"/>
  <c r="F138" i="20"/>
  <c r="O137" i="20"/>
  <c r="L137" i="20"/>
  <c r="I137" i="20"/>
  <c r="F137" i="20"/>
  <c r="O136" i="20"/>
  <c r="L136" i="20"/>
  <c r="I136" i="20"/>
  <c r="F136" i="20"/>
  <c r="O135" i="20"/>
  <c r="L135" i="20"/>
  <c r="I135" i="20"/>
  <c r="F135" i="20"/>
  <c r="O134" i="20"/>
  <c r="L134" i="20"/>
  <c r="I134" i="20"/>
  <c r="F134" i="20"/>
  <c r="O133" i="20"/>
  <c r="L133" i="20"/>
  <c r="I133" i="20"/>
  <c r="F133" i="20"/>
  <c r="O132" i="20"/>
  <c r="L132" i="20"/>
  <c r="I132" i="20"/>
  <c r="F132" i="20"/>
  <c r="O131" i="20"/>
  <c r="L131" i="20"/>
  <c r="I131" i="20"/>
  <c r="F131" i="20"/>
  <c r="O130" i="20"/>
  <c r="L130" i="20"/>
  <c r="I130" i="20"/>
  <c r="F130" i="20"/>
  <c r="O129" i="20"/>
  <c r="L129" i="20"/>
  <c r="I129" i="20"/>
  <c r="F129" i="20"/>
  <c r="O128" i="20"/>
  <c r="L128" i="20"/>
  <c r="I128" i="20"/>
  <c r="F128" i="20"/>
  <c r="O127" i="20"/>
  <c r="L127" i="20"/>
  <c r="I127" i="20"/>
  <c r="F127" i="20"/>
  <c r="O126" i="20"/>
  <c r="L126" i="20"/>
  <c r="I126" i="20"/>
  <c r="F126" i="20"/>
  <c r="O125" i="20"/>
  <c r="L125" i="20"/>
  <c r="I125" i="20"/>
  <c r="F125" i="20"/>
  <c r="O124" i="20"/>
  <c r="L124" i="20"/>
  <c r="I124" i="20"/>
  <c r="F124" i="20"/>
  <c r="O123" i="20"/>
  <c r="L123" i="20"/>
  <c r="I123" i="20"/>
  <c r="F123" i="20"/>
  <c r="O122" i="20"/>
  <c r="L122" i="20"/>
  <c r="I122" i="20"/>
  <c r="F122" i="20"/>
  <c r="O121" i="20"/>
  <c r="L121" i="20"/>
  <c r="I121" i="20"/>
  <c r="F121" i="20"/>
  <c r="O120" i="20"/>
  <c r="L120" i="20"/>
  <c r="I120" i="20"/>
  <c r="F120" i="20"/>
  <c r="O119" i="20"/>
  <c r="L119" i="20"/>
  <c r="I119" i="20"/>
  <c r="F119" i="20"/>
  <c r="O118" i="20"/>
  <c r="L118" i="20"/>
  <c r="I118" i="20"/>
  <c r="F118" i="20"/>
  <c r="O117" i="20"/>
  <c r="L117" i="20"/>
  <c r="I117" i="20"/>
  <c r="F117" i="20"/>
  <c r="O116" i="20"/>
  <c r="L116" i="20"/>
  <c r="I116" i="20"/>
  <c r="F116" i="20"/>
  <c r="O115" i="20"/>
  <c r="L115" i="20"/>
  <c r="I115" i="20"/>
  <c r="F115" i="20"/>
  <c r="O114" i="20"/>
  <c r="L114" i="20"/>
  <c r="I114" i="20"/>
  <c r="F114" i="20"/>
  <c r="O113" i="20"/>
  <c r="L113" i="20"/>
  <c r="I113" i="20"/>
  <c r="F113" i="20"/>
  <c r="O112" i="20"/>
  <c r="L112" i="20"/>
  <c r="I112" i="20"/>
  <c r="F112" i="20"/>
  <c r="O111" i="20"/>
  <c r="L111" i="20"/>
  <c r="I111" i="20"/>
  <c r="F111" i="20"/>
  <c r="O110" i="20"/>
  <c r="L110" i="20"/>
  <c r="I110" i="20"/>
  <c r="F110" i="20"/>
  <c r="O109" i="20"/>
  <c r="L109" i="20"/>
  <c r="I109" i="20"/>
  <c r="F109" i="20"/>
  <c r="O108" i="20"/>
  <c r="L108" i="20"/>
  <c r="I108" i="20"/>
  <c r="F108" i="20"/>
  <c r="O107" i="20"/>
  <c r="L107" i="20"/>
  <c r="I107" i="20"/>
  <c r="F107" i="20"/>
  <c r="O106" i="20"/>
  <c r="L106" i="20"/>
  <c r="I106" i="20"/>
  <c r="F106" i="20"/>
  <c r="O105" i="20"/>
  <c r="L105" i="20"/>
  <c r="I105" i="20"/>
  <c r="F105" i="20"/>
  <c r="O104" i="20"/>
  <c r="L104" i="20"/>
  <c r="I104" i="20"/>
  <c r="F104" i="20"/>
  <c r="O103" i="20"/>
  <c r="L103" i="20"/>
  <c r="I103" i="20"/>
  <c r="F103" i="20"/>
  <c r="O102" i="20"/>
  <c r="L102" i="20"/>
  <c r="I102" i="20"/>
  <c r="F102" i="20"/>
  <c r="O101" i="20"/>
  <c r="L101" i="20"/>
  <c r="I101" i="20"/>
  <c r="F101" i="20"/>
  <c r="O100" i="20"/>
  <c r="L100" i="20"/>
  <c r="I100" i="20"/>
  <c r="F100" i="20"/>
  <c r="O99" i="20"/>
  <c r="L99" i="20"/>
  <c r="I99" i="20"/>
  <c r="F99" i="20"/>
  <c r="O98" i="20"/>
  <c r="L98" i="20"/>
  <c r="I98" i="20"/>
  <c r="F98" i="20"/>
  <c r="O97" i="20"/>
  <c r="L97" i="20"/>
  <c r="I97" i="20"/>
  <c r="F97" i="20"/>
  <c r="O96" i="20"/>
  <c r="L96" i="20"/>
  <c r="I96" i="20"/>
  <c r="F96" i="20"/>
  <c r="O95" i="20"/>
  <c r="L95" i="20"/>
  <c r="I95" i="20"/>
  <c r="F95" i="20"/>
  <c r="O94" i="20"/>
  <c r="L94" i="20"/>
  <c r="I94" i="20"/>
  <c r="F94" i="20"/>
  <c r="O93" i="20"/>
  <c r="L93" i="20"/>
  <c r="I93" i="20"/>
  <c r="F93" i="20"/>
  <c r="O92" i="20"/>
  <c r="L92" i="20"/>
  <c r="I92" i="20"/>
  <c r="F92" i="20"/>
  <c r="O91" i="20"/>
  <c r="L91" i="20"/>
  <c r="I91" i="20"/>
  <c r="F91" i="20"/>
  <c r="O90" i="20"/>
  <c r="L90" i="20"/>
  <c r="I90" i="20"/>
  <c r="F90" i="20"/>
  <c r="O89" i="20"/>
  <c r="L89" i="20"/>
  <c r="I89" i="20"/>
  <c r="F89" i="20"/>
  <c r="O88" i="20"/>
  <c r="L88" i="20"/>
  <c r="I88" i="20"/>
  <c r="F88" i="20"/>
  <c r="O87" i="20"/>
  <c r="L87" i="20"/>
  <c r="I87" i="20"/>
  <c r="F87" i="20"/>
  <c r="O86" i="20"/>
  <c r="L86" i="20"/>
  <c r="I86" i="20"/>
  <c r="F86" i="20"/>
  <c r="O85" i="20"/>
  <c r="L85" i="20"/>
  <c r="I85" i="20"/>
  <c r="F85" i="20"/>
  <c r="O84" i="20"/>
  <c r="L84" i="20"/>
  <c r="I84" i="20"/>
  <c r="F84" i="20"/>
  <c r="O83" i="20"/>
  <c r="L83" i="20"/>
  <c r="I83" i="20"/>
  <c r="F83" i="20"/>
  <c r="O82" i="20"/>
  <c r="L82" i="20"/>
  <c r="I82" i="20"/>
  <c r="F82" i="20"/>
  <c r="O81" i="20"/>
  <c r="L81" i="20"/>
  <c r="I81" i="20"/>
  <c r="F81" i="20"/>
  <c r="O80" i="20"/>
  <c r="L80" i="20"/>
  <c r="I80" i="20"/>
  <c r="F80" i="20"/>
  <c r="O79" i="20"/>
  <c r="L79" i="20"/>
  <c r="I79" i="20"/>
  <c r="F79" i="20"/>
  <c r="O78" i="20"/>
  <c r="L78" i="20"/>
  <c r="I78" i="20"/>
  <c r="F78" i="20"/>
  <c r="O77" i="20"/>
  <c r="L77" i="20"/>
  <c r="I77" i="20"/>
  <c r="F77" i="20"/>
  <c r="O76" i="20"/>
  <c r="L76" i="20"/>
  <c r="I76" i="20"/>
  <c r="F76" i="20"/>
  <c r="O75" i="20"/>
  <c r="L75" i="20"/>
  <c r="I75" i="20"/>
  <c r="F75" i="20"/>
  <c r="O74" i="20"/>
  <c r="L74" i="20"/>
  <c r="I74" i="20"/>
  <c r="F74" i="20"/>
  <c r="O73" i="20"/>
  <c r="L73" i="20"/>
  <c r="I73" i="20"/>
  <c r="F73" i="20"/>
  <c r="O72" i="20"/>
  <c r="L72" i="20"/>
  <c r="I72" i="20"/>
  <c r="F72" i="20"/>
  <c r="O71" i="20"/>
  <c r="L71" i="20"/>
  <c r="I71" i="20"/>
  <c r="F71" i="20"/>
  <c r="O70" i="20"/>
  <c r="L70" i="20"/>
  <c r="I70" i="20"/>
  <c r="F70" i="20"/>
  <c r="O69" i="20"/>
  <c r="L69" i="20"/>
  <c r="I69" i="20"/>
  <c r="F69" i="20"/>
  <c r="O68" i="20"/>
  <c r="L68" i="20"/>
  <c r="I68" i="20"/>
  <c r="F68" i="20"/>
  <c r="O67" i="20"/>
  <c r="L67" i="20"/>
  <c r="I67" i="20"/>
  <c r="F67" i="20"/>
  <c r="O66" i="20"/>
  <c r="L66" i="20"/>
  <c r="I66" i="20"/>
  <c r="F66" i="20"/>
  <c r="O65" i="20"/>
  <c r="L65" i="20"/>
  <c r="I65" i="20"/>
  <c r="F65" i="20"/>
  <c r="O64" i="20"/>
  <c r="L64" i="20"/>
  <c r="I64" i="20"/>
  <c r="F64" i="20"/>
  <c r="O63" i="20"/>
  <c r="L63" i="20"/>
  <c r="I63" i="20"/>
  <c r="F63" i="20"/>
  <c r="O62" i="20"/>
  <c r="L62" i="20"/>
  <c r="I62" i="20"/>
  <c r="F62" i="20"/>
  <c r="O61" i="20"/>
  <c r="L61" i="20"/>
  <c r="I61" i="20"/>
  <c r="F61" i="20"/>
  <c r="O60" i="20"/>
  <c r="L60" i="20"/>
  <c r="I60" i="20"/>
  <c r="F60" i="20"/>
  <c r="O59" i="20"/>
  <c r="L59" i="20"/>
  <c r="I59" i="20"/>
  <c r="F59" i="20"/>
  <c r="O58" i="20"/>
  <c r="L58" i="20"/>
  <c r="I58" i="20"/>
  <c r="F58" i="20"/>
  <c r="O57" i="20"/>
  <c r="L57" i="20"/>
  <c r="I57" i="20"/>
  <c r="F57" i="20"/>
  <c r="O56" i="20"/>
  <c r="L56" i="20"/>
  <c r="I56" i="20"/>
  <c r="F56" i="20"/>
  <c r="O55" i="20"/>
  <c r="L55" i="20"/>
  <c r="I55" i="20"/>
  <c r="F55" i="20"/>
  <c r="O54" i="20"/>
  <c r="L54" i="20"/>
  <c r="I54" i="20"/>
  <c r="F54" i="20"/>
  <c r="O53" i="20"/>
  <c r="L53" i="20"/>
  <c r="I53" i="20"/>
  <c r="F53" i="20"/>
  <c r="O52" i="20"/>
  <c r="L52" i="20"/>
  <c r="I52" i="20"/>
  <c r="F52" i="20"/>
  <c r="O51" i="20"/>
  <c r="L51" i="20"/>
  <c r="I51" i="20"/>
  <c r="F51" i="20"/>
  <c r="O50" i="20"/>
  <c r="L50" i="20"/>
  <c r="I50" i="20"/>
  <c r="F50" i="20"/>
  <c r="O49" i="20"/>
  <c r="L49" i="20"/>
  <c r="I49" i="20"/>
  <c r="F49" i="20"/>
  <c r="O48" i="20"/>
  <c r="L48" i="20"/>
  <c r="I48" i="20"/>
  <c r="F48" i="20"/>
  <c r="O47" i="20"/>
  <c r="L47" i="20"/>
  <c r="I47" i="20"/>
  <c r="F47" i="20"/>
  <c r="O46" i="20"/>
  <c r="L46" i="20"/>
  <c r="I46" i="20"/>
  <c r="F46" i="20"/>
  <c r="O45" i="20"/>
  <c r="L45" i="20"/>
  <c r="I45" i="20"/>
  <c r="F45" i="20"/>
  <c r="O44" i="20"/>
  <c r="L44" i="20"/>
  <c r="I44" i="20"/>
  <c r="F44" i="20"/>
  <c r="O43" i="20"/>
  <c r="L43" i="20"/>
  <c r="I43" i="20"/>
  <c r="F43" i="20"/>
  <c r="O42" i="20"/>
  <c r="L42" i="20"/>
  <c r="I42" i="20"/>
  <c r="F42" i="20"/>
  <c r="O41" i="20"/>
  <c r="L41" i="20"/>
  <c r="I41" i="20"/>
  <c r="F41" i="20"/>
  <c r="O40" i="20"/>
  <c r="L40" i="20"/>
  <c r="I40" i="20"/>
  <c r="F40" i="20"/>
  <c r="O39" i="20"/>
  <c r="L39" i="20"/>
  <c r="I39" i="20"/>
  <c r="F39" i="20"/>
  <c r="O38" i="20"/>
  <c r="L38" i="20"/>
  <c r="I38" i="20"/>
  <c r="F38" i="20"/>
  <c r="O37" i="20"/>
  <c r="L37" i="20"/>
  <c r="I37" i="20"/>
  <c r="F37" i="20"/>
  <c r="O36" i="20"/>
  <c r="L36" i="20"/>
  <c r="I36" i="20"/>
  <c r="F36" i="20"/>
  <c r="O35" i="20"/>
  <c r="L35" i="20"/>
  <c r="I35" i="20"/>
  <c r="F35" i="20"/>
  <c r="O34" i="20"/>
  <c r="L34" i="20"/>
  <c r="I34" i="20"/>
  <c r="F34" i="20"/>
  <c r="O33" i="20"/>
  <c r="L33" i="20"/>
  <c r="I33" i="20"/>
  <c r="F33" i="20"/>
  <c r="O32" i="20"/>
  <c r="L32" i="20"/>
  <c r="I32" i="20"/>
  <c r="F32" i="20"/>
  <c r="O31" i="20"/>
  <c r="L31" i="20"/>
  <c r="I31" i="20"/>
  <c r="F31" i="20"/>
  <c r="O30" i="20"/>
  <c r="L30" i="20"/>
  <c r="I30" i="20"/>
  <c r="F30" i="20"/>
  <c r="O29" i="20"/>
  <c r="L29" i="20"/>
  <c r="I29" i="20"/>
  <c r="F29" i="20"/>
  <c r="O28" i="20"/>
  <c r="L28" i="20"/>
  <c r="I28" i="20"/>
  <c r="F28" i="20"/>
  <c r="O27" i="20"/>
  <c r="L27" i="20"/>
  <c r="I27" i="20"/>
  <c r="F27" i="20"/>
  <c r="O26" i="20"/>
  <c r="L26" i="20"/>
  <c r="I26" i="20"/>
  <c r="F26" i="20"/>
  <c r="O25" i="20"/>
  <c r="L25" i="20"/>
  <c r="I25" i="20"/>
  <c r="F25" i="20"/>
  <c r="O24" i="20"/>
  <c r="L24" i="20"/>
  <c r="I24" i="20"/>
  <c r="F24" i="20"/>
  <c r="O23" i="20"/>
  <c r="L23" i="20"/>
  <c r="I23" i="20"/>
  <c r="F23" i="20"/>
  <c r="O22" i="20"/>
  <c r="L22" i="20"/>
  <c r="I22" i="20"/>
  <c r="F22" i="20"/>
  <c r="O21" i="20"/>
  <c r="L21" i="20"/>
  <c r="I21" i="20"/>
  <c r="F21" i="20"/>
  <c r="O20" i="20"/>
  <c r="L20" i="20"/>
  <c r="I20" i="20"/>
  <c r="F20" i="20"/>
  <c r="O19" i="20"/>
  <c r="L19" i="20"/>
  <c r="I19" i="20"/>
  <c r="F19" i="20"/>
  <c r="O18" i="20"/>
  <c r="L18" i="20"/>
  <c r="I18" i="20"/>
  <c r="F18" i="20"/>
  <c r="O17" i="20"/>
  <c r="L17" i="20"/>
  <c r="I17" i="20"/>
  <c r="F17" i="20"/>
  <c r="O16" i="20"/>
  <c r="L16" i="20"/>
  <c r="I16" i="20"/>
  <c r="F16" i="20"/>
  <c r="O15" i="20"/>
  <c r="L15" i="20"/>
  <c r="I15" i="20"/>
  <c r="F15" i="20"/>
  <c r="O14" i="20"/>
  <c r="L14" i="20"/>
  <c r="I14" i="20"/>
  <c r="F14" i="20"/>
  <c r="O13" i="20"/>
  <c r="L13" i="20"/>
  <c r="I13" i="20"/>
  <c r="F13" i="20"/>
  <c r="O12" i="20"/>
  <c r="L12" i="20"/>
  <c r="I12" i="20"/>
  <c r="F12" i="20"/>
  <c r="O11" i="20"/>
  <c r="L11" i="20"/>
  <c r="I11" i="20"/>
  <c r="F11" i="20"/>
  <c r="O10" i="20"/>
  <c r="L10" i="20"/>
  <c r="I10" i="20"/>
  <c r="F10" i="20"/>
  <c r="O9" i="20"/>
  <c r="L9" i="20"/>
  <c r="I9" i="20"/>
  <c r="F9" i="20"/>
  <c r="O8" i="20"/>
  <c r="L8" i="20"/>
  <c r="I8" i="20"/>
  <c r="F8" i="20"/>
  <c r="O7" i="20"/>
  <c r="L7" i="20"/>
  <c r="I7" i="20"/>
  <c r="F7" i="20"/>
  <c r="O6" i="20"/>
  <c r="L6" i="20"/>
  <c r="I6" i="20"/>
  <c r="F6" i="20"/>
  <c r="O5" i="20"/>
  <c r="L5" i="20"/>
  <c r="I5" i="20"/>
  <c r="F5" i="20"/>
  <c r="O4" i="20"/>
  <c r="L4" i="20"/>
  <c r="I4" i="20"/>
  <c r="F4" i="20"/>
  <c r="O3" i="20"/>
  <c r="L3" i="20"/>
  <c r="I3" i="20"/>
  <c r="F3" i="20"/>
  <c r="O2" i="20"/>
  <c r="L2" i="20"/>
  <c r="F2" i="20"/>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L2"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E268" i="5"/>
  <c r="M319" i="5"/>
  <c r="L319" i="5"/>
  <c r="M275" i="5"/>
  <c r="L275" i="5"/>
  <c r="L203" i="5"/>
  <c r="E3" i="5"/>
  <c r="U51" i="5"/>
  <c r="U53" i="5"/>
  <c r="U56" i="5"/>
  <c r="F203" i="5"/>
  <c r="G203" i="5"/>
  <c r="L265" i="5"/>
  <c r="M265" i="5"/>
  <c r="E266" i="5"/>
  <c r="F266" i="5"/>
  <c r="G266" i="5"/>
  <c r="L266" i="5"/>
  <c r="M266" i="5"/>
  <c r="E267" i="5"/>
  <c r="L267" i="5"/>
  <c r="M267" i="5"/>
  <c r="F268" i="5"/>
  <c r="G268" i="5"/>
  <c r="L268" i="5"/>
  <c r="M268" i="5"/>
  <c r="E269" i="5"/>
  <c r="F269" i="5"/>
  <c r="L269" i="5"/>
  <c r="M269" i="5"/>
  <c r="E270" i="5"/>
  <c r="F270" i="5"/>
  <c r="G270" i="5"/>
  <c r="L270" i="5"/>
  <c r="M270" i="5"/>
</calcChain>
</file>

<file path=xl/comments1.xml><?xml version="1.0" encoding="utf-8"?>
<comments xmlns="http://schemas.openxmlformats.org/spreadsheetml/2006/main">
  <authors>
    <author>Autor</author>
  </authors>
  <commentList>
    <comment ref="L115" authorId="0" shapeId="0">
      <text>
        <r>
          <rPr>
            <b/>
            <sz val="9"/>
            <color indexed="81"/>
            <rFont val="Tahoma"/>
            <family val="2"/>
            <charset val="238"/>
          </rPr>
          <t>Autor:</t>
        </r>
        <r>
          <rPr>
            <sz val="9"/>
            <color indexed="81"/>
            <rFont val="Tahoma"/>
            <family val="2"/>
            <charset val="238"/>
          </rPr>
          <t xml:space="preserve">
informacije se daju putem lokalnih radiopostaj i web stranice Vodovodaa</t>
        </r>
      </text>
    </comment>
  </commentList>
</comments>
</file>

<file path=xl/comments2.xml><?xml version="1.0" encoding="utf-8"?>
<comments xmlns="http://schemas.openxmlformats.org/spreadsheetml/2006/main">
  <authors>
    <author>Autor</author>
  </authors>
  <commentList>
    <comment ref="X220" authorId="0" shapeId="0">
      <text>
        <r>
          <rPr>
            <sz val="10"/>
            <rFont val="Arial"/>
            <family val="2"/>
            <charset val="238"/>
          </rPr>
          <t>I lab zavoda za javno zdravstvo</t>
        </r>
      </text>
    </comment>
    <comment ref="X221" authorId="0" shapeId="0">
      <text>
        <r>
          <rPr>
            <sz val="10"/>
            <rFont val="Arial"/>
            <family val="2"/>
            <charset val="238"/>
          </rPr>
          <t>I lab. Zavod aj javno zdravstvo</t>
        </r>
      </text>
    </comment>
    <comment ref="X224" authorId="0" shapeId="0">
      <text>
        <r>
          <rPr>
            <sz val="10"/>
            <rFont val="Arial"/>
            <family val="2"/>
            <charset val="238"/>
          </rPr>
          <t>I lab. Zavoda z ajavno zdravstvo</t>
        </r>
      </text>
    </comment>
    <comment ref="X230" authorId="0" shapeId="0">
      <text>
        <r>
          <rPr>
            <sz val="10"/>
            <rFont val="Arial"/>
            <family val="2"/>
            <charset val="238"/>
          </rPr>
          <t>I lab. Zavoda za javno zdravstvo</t>
        </r>
      </text>
    </comment>
    <comment ref="X232" authorId="0" shapeId="0">
      <text>
        <r>
          <rPr>
            <b/>
            <sz val="9"/>
            <color indexed="81"/>
            <rFont val="Tahoma"/>
            <family val="2"/>
            <charset val="238"/>
          </rPr>
          <t>Autor:</t>
        </r>
        <r>
          <rPr>
            <sz val="9"/>
            <color indexed="81"/>
            <rFont val="Tahoma"/>
            <family val="2"/>
            <charset val="238"/>
          </rPr>
          <t xml:space="preserve">
Skupa s Internim laboratorijem</t>
        </r>
      </text>
    </comment>
    <comment ref="X234" authorId="0" shapeId="0">
      <text>
        <r>
          <rPr>
            <sz val="10"/>
            <rFont val="Arial"/>
            <family val="2"/>
            <charset val="238"/>
          </rPr>
          <t>I lab. Zavoda za javno zdravstvo</t>
        </r>
      </text>
    </comment>
    <comment ref="X240" authorId="0" shapeId="0">
      <text>
        <r>
          <rPr>
            <b/>
            <sz val="9"/>
            <color indexed="81"/>
            <rFont val="Tahoma"/>
            <family val="2"/>
            <charset val="238"/>
          </rPr>
          <t>Autor:</t>
        </r>
        <r>
          <rPr>
            <sz val="9"/>
            <color indexed="81"/>
            <rFont val="Tahoma"/>
            <family val="2"/>
            <charset val="238"/>
          </rPr>
          <t xml:space="preserve">
Skupa s Internim labratorijem</t>
        </r>
      </text>
    </comment>
    <comment ref="X241" authorId="0" shapeId="0">
      <text>
        <r>
          <rPr>
            <sz val="10"/>
            <rFont val="Arial"/>
            <family val="2"/>
            <charset val="238"/>
          </rPr>
          <t>I lab. Zavoda za javno zdravstvo</t>
        </r>
      </text>
    </comment>
    <comment ref="D322" authorId="0" shape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sharedStrings.xml><?xml version="1.0" encoding="utf-8"?>
<sst xmlns="http://schemas.openxmlformats.org/spreadsheetml/2006/main" count="10643" uniqueCount="2838">
  <si>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</si>
  <si>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</si>
  <si>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</si>
  <si>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</si>
  <si>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</si>
  <si>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</si>
  <si>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</si>
  <si>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</si>
  <si>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</si>
  <si>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</si>
  <si>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</si>
  <si>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</si>
  <si>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</si>
  <si>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</si>
  <si>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</si>
  <si>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</si>
  <si>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</si>
  <si>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</si>
  <si>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</si>
  <si>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</si>
  <si>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</si>
  <si>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</si>
  <si>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</si>
  <si>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</si>
  <si>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</si>
  <si>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</si>
  <si>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</si>
  <si>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</si>
  <si>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</si>
  <si>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</si>
  <si>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</si>
  <si>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</si>
  <si>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</si>
  <si>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</si>
  <si>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</si>
  <si>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</si>
  <si>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</si>
  <si>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</si>
  <si>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</si>
  <si>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</si>
  <si>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</si>
  <si>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</si>
  <si>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</si>
  <si>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</si>
  <si>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</si>
  <si>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</si>
  <si>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</si>
  <si>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</si>
  <si>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</si>
  <si>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</si>
  <si>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</si>
  <si>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</si>
  <si>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</si>
  <si>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</si>
  <si>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</si>
  <si>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</si>
  <si>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</si>
  <si>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</si>
  <si>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</si>
  <si>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</si>
  <si>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</si>
  <si>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</si>
  <si>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</si>
  <si>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</si>
  <si>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</si>
  <si>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</si>
  <si>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</si>
  <si>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</si>
  <si>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</si>
  <si>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</si>
  <si>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</si>
  <si>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</si>
  <si>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</si>
  <si>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</si>
  <si>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</si>
  <si>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</si>
  <si>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</si>
  <si>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</si>
  <si>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</si>
  <si>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</si>
  <si>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</si>
  <si>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</si>
  <si>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</si>
  <si>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</si>
  <si>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</si>
  <si>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</si>
  <si>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</si>
  <si>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</si>
  <si>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</si>
  <si>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</si>
  <si>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</si>
  <si>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</si>
  <si>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</si>
  <si>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</si>
  <si>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</si>
  <si>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</si>
  <si>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</si>
  <si>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</si>
  <si>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</si>
  <si>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</si>
  <si>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</si>
  <si>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</si>
  <si>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</si>
  <si>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</si>
  <si>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</si>
  <si>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</si>
  <si>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</si>
  <si>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</si>
  <si>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</si>
  <si>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</si>
  <si>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</si>
  <si>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</si>
  <si>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</si>
  <si>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</si>
  <si>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</si>
  <si>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</si>
  <si>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</si>
  <si>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</si>
  <si>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</si>
  <si>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</si>
  <si>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</si>
  <si>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</si>
  <si>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</si>
  <si>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</si>
  <si>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</si>
  <si>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</si>
  <si>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</si>
  <si>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</si>
  <si>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</si>
  <si>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</si>
  <si>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</si>
  <si>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</si>
  <si>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</si>
  <si>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</si>
  <si>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</si>
  <si>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</si>
  <si>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</si>
  <si>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</si>
  <si>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</si>
  <si>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</si>
  <si>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</si>
  <si>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</si>
  <si>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</si>
  <si>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</si>
  <si>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</si>
  <si>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</si>
  <si>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</si>
  <si>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</si>
  <si>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</si>
  <si>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</si>
  <si>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</si>
  <si>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</si>
  <si>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</si>
  <si>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</si>
  <si>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</si>
  <si>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</si>
  <si>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</si>
  <si>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</si>
  <si>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</si>
  <si>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</si>
  <si>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</si>
  <si>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</si>
  <si>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</si>
  <si>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</si>
  <si>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</si>
  <si>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</si>
  <si>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</si>
  <si>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</si>
  <si>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</si>
  <si>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</si>
  <si>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</si>
  <si>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</si>
  <si>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</si>
  <si>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</si>
  <si>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</si>
  <si>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</si>
  <si>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</si>
  <si>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</si>
  <si>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</si>
  <si>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</si>
  <si>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</si>
  <si>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</si>
  <si>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</si>
  <si>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</si>
  <si>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</si>
  <si>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</si>
  <si>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</si>
  <si>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</si>
  <si>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</si>
  <si>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</si>
  <si>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</si>
  <si>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</si>
  <si>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</si>
  <si>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</si>
  <si>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</si>
  <si>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</si>
  <si>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</si>
  <si>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</si>
  <si>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</si>
  <si>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</si>
  <si>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</si>
  <si>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</si>
  <si>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</si>
  <si>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</si>
  <si>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</si>
  <si>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</si>
  <si>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</si>
  <si>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</si>
  <si>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</si>
  <si>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</si>
  <si>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</si>
  <si>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</si>
  <si>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</si>
  <si>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</si>
  <si>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</si>
  <si>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</si>
  <si>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</si>
  <si>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</si>
  <si>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</si>
  <si>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B</t>
  </si>
  <si>
    <t>ZO JADRO</t>
  </si>
  <si>
    <t>ZO JARUGA SD</t>
  </si>
  <si>
    <t>ZO KLOKUN</t>
  </si>
  <si>
    <t>ZO KORITA</t>
  </si>
  <si>
    <t>ZO KOSINAC</t>
  </si>
  <si>
    <t>ZO LIBORA</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</si>
  <si>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</si>
  <si>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</si>
  <si>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</si>
  <si>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</si>
  <si>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</si>
  <si>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</si>
  <si>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</si>
  <si>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</si>
  <si>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</si>
  <si>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</si>
  <si>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</si>
  <si>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</si>
  <si>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</si>
  <si>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</si>
  <si>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</si>
  <si>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</si>
  <si>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</si>
  <si>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</si>
  <si>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</si>
  <si>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</si>
  <si>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</si>
  <si>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</si>
  <si>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</si>
  <si>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</si>
  <si>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</si>
  <si>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</si>
  <si>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</si>
  <si>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</si>
  <si>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</si>
  <si>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</si>
  <si>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</si>
  <si>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</si>
  <si>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</si>
  <si>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</si>
  <si>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</si>
  <si>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</si>
  <si>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</si>
  <si>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</si>
  <si>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ILOK</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</si>
  <si>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</si>
  <si>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</si>
  <si>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</si>
  <si>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</si>
  <si>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</si>
  <si>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</si>
  <si>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</si>
  <si>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</si>
  <si>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</si>
  <si>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</si>
  <si>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</si>
  <si>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</si>
  <si>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</si>
  <si>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</si>
  <si>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</si>
  <si>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</si>
  <si>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</si>
  <si>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</si>
  <si>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</si>
  <si>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</si>
  <si>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</si>
  <si>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</si>
  <si>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</si>
  <si>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</si>
  <si>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</si>
  <si>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</si>
  <si>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</si>
  <si>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</si>
  <si>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</si>
  <si>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</si>
  <si>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</si>
  <si>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</si>
  <si>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</si>
  <si>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</si>
  <si>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</si>
  <si>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</si>
  <si>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</si>
  <si>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</si>
  <si>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</si>
  <si>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</si>
  <si>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</si>
  <si>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</si>
  <si>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</si>
  <si>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</si>
  <si>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</si>
  <si>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</si>
  <si>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</si>
  <si>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</si>
  <si>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</si>
  <si>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</si>
  <si>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</si>
  <si>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</si>
  <si>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</si>
  <si>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</si>
  <si>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</si>
  <si>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</si>
  <si>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</si>
  <si>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</si>
  <si>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</si>
  <si>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</si>
  <si>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</si>
  <si>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</si>
  <si>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</si>
  <si>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</si>
  <si>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</si>
  <si>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</si>
  <si>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</si>
  <si>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</si>
  <si>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</si>
  <si>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</si>
  <si>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</si>
  <si>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</si>
  <si>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</si>
  <si>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</si>
  <si>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</si>
  <si>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</si>
  <si>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</si>
  <si>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</si>
  <si>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</si>
  <si>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</si>
  <si>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</si>
  <si>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</si>
  <si>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</si>
  <si>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</si>
  <si>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</si>
  <si>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</si>
  <si>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</si>
  <si>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</si>
  <si>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</si>
  <si>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</si>
  <si>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</si>
  <si>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</si>
  <si>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</si>
  <si>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</si>
  <si>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</si>
  <si>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</si>
  <si>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</si>
  <si>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</si>
  <si>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</si>
  <si>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</si>
  <si>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</si>
  <si>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</si>
  <si>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</si>
  <si>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</si>
  <si>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</si>
  <si>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</si>
  <si>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</si>
  <si>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</si>
  <si>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</si>
  <si>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</si>
  <si>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</si>
  <si>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</si>
  <si>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</si>
  <si>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</si>
  <si>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</si>
  <si>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</si>
  <si>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</si>
  <si>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</si>
  <si>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</si>
  <si>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</si>
  <si>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VODORAD d.o.o. 
(61359571034) Trg N.Š. Zrinskog 6, 31511 Đurđenovac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</si>
  <si>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</si>
  <si>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</si>
  <si>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</si>
  <si>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</si>
  <si>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</si>
  <si>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</si>
  <si>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</si>
  <si>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</si>
  <si>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</si>
  <si>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</si>
  <si>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</si>
  <si>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</si>
  <si>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</si>
  <si>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</si>
  <si>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</si>
  <si>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</si>
  <si>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</si>
  <si>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</si>
  <si>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</si>
  <si>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</si>
  <si>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</si>
  <si>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</si>
  <si>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</si>
  <si>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</si>
  <si>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</si>
  <si>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</si>
  <si>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</si>
  <si>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</si>
  <si>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</si>
  <si>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</si>
  <si>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</si>
  <si>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</si>
  <si>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</si>
  <si>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</si>
  <si>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</si>
  <si>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</si>
  <si>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</si>
  <si>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</si>
  <si>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</si>
  <si>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</si>
  <si>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</si>
  <si>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</si>
  <si>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</si>
  <si>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</si>
  <si>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</si>
  <si>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</si>
  <si>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</si>
  <si>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</si>
  <si>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</si>
  <si>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KOMUNALNO TRGOVAČKO DRUŠTVO GUNJA D.O.O. 
(88688133030) Ivana Nepomuka Jemeršića 37c, 32260 Gunja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</si>
  <si>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</si>
  <si>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</si>
  <si>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</si>
  <si>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</si>
  <si>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</si>
  <si>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</si>
  <si>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</si>
  <si>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</si>
  <si>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</si>
  <si>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</si>
  <si>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</si>
  <si>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</si>
  <si>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</si>
  <si>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VG Vodoopskrba d.o.o. 
(62462242629) Kolodvorska 64, 10410 Velika Gorica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</si>
  <si>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</si>
  <si>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</si>
  <si>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</si>
  <si>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</si>
  <si>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</si>
  <si>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</si>
  <si>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</si>
  <si>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</si>
  <si>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</si>
  <si>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</si>
  <si>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</si>
  <si>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</si>
  <si>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</si>
  <si>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</si>
  <si>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</si>
  <si>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</si>
  <si>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</si>
  <si>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</si>
  <si>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</si>
  <si>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Domankuš, Gornje Rovišće, Kakinac, Kovačevac, Kraljevac, Lipovčani, Podgorci, Predavac, Prekobrdo, Rovišće, Tuk, Žabjak</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</si>
  <si>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</si>
  <si>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</si>
  <si>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</si>
  <si>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</si>
  <si>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</si>
  <si>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Babinac, Bačkovica, Bedenička, Cremušina, Čađavac, Donja Kovačica, Dražica, Gornja Kovačica, Mala Pisanica, Mali Grđevac, Nova Pisanica, Pavlovac, Polum, Ribnjačka, Sibenik, Topolovica, Velika Pisanica, Veliki Grđevac, Zrinska</t>
  </si>
  <si>
    <t>Batrina, Bili Brig, Bodovaljci, Brđani, Davor, Dolina, Donji Lipovac, Dragovci, Drežnik, Godinjak, Gunjavci, Komarnica, Magić Mala, Nova Kapela, Orubica, Oštri Vrh, Seoce, Siče, Sičice, Staro Petrovo Selo, Štivica,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</si>
  <si>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</si>
  <si>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</si>
  <si>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</si>
  <si>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</si>
  <si>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</si>
  <si>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</si>
  <si>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Blato, Potirna, Smokvica, Vela Luka</t>
  </si>
  <si>
    <t>Lastovo, Pasadur, Uble, Zaklopatica</t>
  </si>
  <si>
    <t>Dubravica, Glušci, Krvavac II, Metković</t>
  </si>
  <si>
    <t>Badžula, Bijeli Vir, Mislina, Mlinište</t>
  </si>
  <si>
    <t>Prud, Vid</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</si>
  <si>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</si>
  <si>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</si>
  <si>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</si>
  <si>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</si>
  <si>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</si>
  <si>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</si>
  <si>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</si>
  <si>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Kobiljača, Mali Prolog, Otrić-Seoci, Pozla Gora, Staševica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</si>
  <si>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</si>
  <si>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</si>
  <si>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</si>
  <si>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</si>
  <si>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</si>
  <si>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</si>
  <si>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</si>
  <si>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</si>
  <si>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</si>
  <si>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</si>
  <si>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</si>
  <si>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</si>
  <si>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</si>
  <si>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</si>
  <si>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</si>
  <si>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</si>
  <si>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Montovani, Orič, Pićan, Sveta Katarina</t>
  </si>
  <si>
    <t>Mracelj</t>
  </si>
  <si>
    <t>Erdelj, Generalski Stol, Gorinci, Jankovo Selište, Keići, Mateško Selo, Mrežnički Brest, Petrunići, Radočaji, Skukani, Tomašići</t>
  </si>
  <si>
    <t>Janja Gora, Lapat</t>
  </si>
  <si>
    <t>Belinsko Selo, Breznik, Gornji Goli Vrh Lipnički, Gornji Oštri Vrh Ozaljski, Grdun, Jaškovo, Svetice, Svetičko Hrašće, Tomašnica, Veliki Erjavec, Vrbanska Draga, Vuksani</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</si>
  <si>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</si>
  <si>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</si>
  <si>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</si>
  <si>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</si>
  <si>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</si>
  <si>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</si>
  <si>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</si>
  <si>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</si>
  <si>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Gornje Dubrave, Gornje Zagorje, Marković Selo, Ogulin, Otok Oštarijski, Rebrovići, Ribarići, Sabljak Selo, Salopek Selo, Sveti Petar, Tounj, Trošmarija, Zagorje, Zdenac</t>
  </si>
  <si>
    <t>Belošići, Boševci, Bratovanci, Breznik Žakanjski, Brihovo, Brlog Ozaljski, Bubnjarački Brod, Bubnjarci, Cerje Vivodinsko, Donja Stranica, Donji Bukovac Žakanjski,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</si>
  <si>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Jezero, Latin, Međeđak, Plaški, Pothum Plaščanski, Vojnovac</t>
  </si>
  <si>
    <t>Brašljevica, Brezovica Žumberačka, Doljani Žumberački, Dragoševci, Dučići, Goleši Žumberački, Kamenci, Keseri, Kuljaji, Liješće, Pilatovci, Radatovići, Šiljki</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</si>
  <si>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</si>
  <si>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Cerovac Vukmanićki, Donja Trebinja, Gornja Trebinja, Knez Gorica, Popović Brdo, Vukmanić</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</si>
  <si>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</si>
  <si>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</si>
  <si>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</si>
  <si>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</si>
  <si>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</si>
  <si>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</si>
  <si>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Bregi Kostelski, Kostel, Kostelsko</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</si>
  <si>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</si>
  <si>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Gora Veternička, Gregurovec, Kuzminec, Velika Veternička, Veternica</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</si>
  <si>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</si>
  <si>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</si>
  <si>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</si>
  <si>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</si>
  <si>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</si>
  <si>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Čujića Krčevina, Donji Vaganac, Drakulić Rijeka, Gornji Vaganac, Ličko Petrovo Selo, Novo Selo Koreničko, Rešetar, Željava</t>
  </si>
  <si>
    <t>Gospić</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</si>
  <si>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</si>
  <si>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</si>
  <si>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</si>
  <si>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</si>
  <si>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</si>
  <si>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Bušević, Donji Štrbci, Gornji Štrbci, Kestenovac, Kruge, Melinovac, Mišljenovac, Nebljusi</t>
  </si>
  <si>
    <t>Brinje</t>
  </si>
  <si>
    <t>Lovinac, Sveti Rok</t>
  </si>
  <si>
    <t>Gornja Ploča</t>
  </si>
  <si>
    <t>Caska, Gajac, Kustići, Lun, Metajna, Novalja, Potočnica, Stara Novalja, Vidalići, Zubovići</t>
  </si>
  <si>
    <t>Barić Draga, Baške Oštarije, Karlobag, Ledenik Cesarički, Lukovo Šugarje, Sušanj Cesarički, Vidovac Cesarički</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</si>
  <si>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</si>
  <si>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</si>
  <si>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</si>
  <si>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</si>
  <si>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</si>
  <si>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</si>
  <si>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Čeminac, Grabovac, Kamenac, Karanac, Kneževi Vinogradi, Kotlina, Kozarac, Mirkovac, Suza, Zmajevac</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</si>
  <si>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</si>
  <si>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</si>
  <si>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</si>
  <si>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</si>
  <si>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</si>
  <si>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Beničanci, Blanje, Bockovac, Donji Miholjac, Golinci, Ivanovo, Kapelna, Kućanci, Lacići, Magadenovac, Malinovac, Miholjački Poreč, Podgajci Podravski, Radikovci, Rakitovica, Sveti Đurađ, Šljivoševci, Viljevo</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</si>
  <si>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</si>
  <si>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</si>
  <si>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</si>
  <si>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</si>
  <si>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</si>
  <si>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Donja Motičina, Feričanci, Gornja Motičina, Martin, Vučjak Feričanački, Zoljan, Seona</t>
  </si>
  <si>
    <t>Bijela Loza, Brezik Našički, Budimci, Jelisavac, Kelešinka, Kršinci, Lađanska, Lila, Markovac Našički, Našice, Ostrošinci, Podgorač, Razbojište, Ribnjak, Stipanovci, Velimirovac, Vukojevci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</si>
  <si>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</si>
  <si>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</si>
  <si>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</si>
  <si>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</si>
  <si>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</si>
  <si>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Antunovac, Brezine, Dobrovac, Donja Šumetlica, Donji Čaglić, Filipovac, Gaj, Gornja Šumetlica, Japaga, Klisa, Kukunjevac, Kusonje, Lipik, Marino Selo, Pakrac, Poljana, Prekopakra, Šeovica</t>
  </si>
  <si>
    <t>Baška, Batomalj, Draga Bašćanska, Jurandvor</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</si>
  <si>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</si>
  <si>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</si>
  <si>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</si>
  <si>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Donji Žagari</t>
  </si>
  <si>
    <t>Gomirje, Majer, Musulini</t>
  </si>
  <si>
    <t>Belo Selo, Benkovac Fužinski, Fužine, Lič, Slavica, Sopač, Vrata</t>
  </si>
  <si>
    <t>Hrib</t>
  </si>
  <si>
    <t>Jablan</t>
  </si>
  <si>
    <t>Brdce, Pasjak, Šapjane</t>
  </si>
  <si>
    <t>Brseč, Golovik, Grabrova, Kalac, Martina, Mošćenice, Zagore, Sveta Jelena</t>
  </si>
  <si>
    <t>Bela Vodica, Crni Lug, Homer, Lazac Lokvarski, Lokve, Malo Selo, Mrzla Vodica, Sleme, Zelin Mrzlovodički</t>
  </si>
  <si>
    <t>Mandli</t>
  </si>
  <si>
    <t>Bregi, Brešca, Kraj, Ičići, Ika, Jurdani, Jušići, Kućeli, Lipa, Lovran, Male Mune, Mali Brgud, Matulji, Medveja, Mihotići, Mošćenička Draga, Mučići, Opatija, Permani, Pobri, Rukavac, Rupa, Ružići, Vele Mune, Veli Brgud, Zaluki, Zvoneće, Žejane</t>
  </si>
  <si>
    <t>Garica, Kampelje, Risika, Vrbnik</t>
  </si>
  <si>
    <t>Plešce, Zamost</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</si>
  <si>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</si>
  <si>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</si>
  <si>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</si>
  <si>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</si>
  <si>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</si>
  <si>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</si>
  <si>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</si>
  <si>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Podstena</t>
  </si>
  <si>
    <t>Stara Baška</t>
  </si>
  <si>
    <t>Stari Lazi</t>
  </si>
  <si>
    <t>Ljubošina</t>
  </si>
  <si>
    <t>Tribalj</t>
  </si>
  <si>
    <t>Bater, Bile, Breze, Bribir, Crikvenica, Crno, Donji Zagon, Dramalj, Grižane-Belgrad, Klenovica, Ledenice, Luka Krmpotska, Novi Vinodolski, Povile, Selce, Sibinj Krmpotski, Smokvica Krmpotska</t>
  </si>
  <si>
    <t>Jadranovo</t>
  </si>
  <si>
    <t>Baćin, Donji Cerovljani, Gornji Cerovljani, Hrvatska Dubica, Slabinja, Živaja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</si>
  <si>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</si>
  <si>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</si>
  <si>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</si>
  <si>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</si>
  <si>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</si>
  <si>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</si>
  <si>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</si>
  <si>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</si>
  <si>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</si>
  <si>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</si>
  <si>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</si>
  <si>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</si>
  <si>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Bast</t>
  </si>
  <si>
    <t>Makarska</t>
  </si>
  <si>
    <t>Sućuraj</t>
  </si>
  <si>
    <t>Drašnice, Drvenik, Igrane, Podgora, Tučepi, Zaostrog, Živogošće</t>
  </si>
  <si>
    <t>Blizna Donja, Blizna Gornja, Dograde, Gustirna, Marina, Mitlo, Najevi, Poljica, Pozorac, Rastovac, Sevid, Svinca, Vinišće, Vrsine</t>
  </si>
  <si>
    <t>Kamensko</t>
  </si>
  <si>
    <t>Brist, Gradac, Podaca</t>
  </si>
  <si>
    <t>Borovik, Dračevo Polje, Duboka, Komiža, Marinje Zemlje, Milna, Plisko Polje, Podhumlje, Podselje, Podstražje, Podšpilje, Rogačić, Rukavac, Vis, Žena Glava</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</si>
  <si>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</si>
  <si>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</si>
  <si>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</si>
  <si>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</si>
  <si>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</si>
  <si>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</si>
  <si>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Cera, Čvrljevo, Donje Planjane, Donje Vinovo, Gornje Planjane, Gornje Vinovo, Nevest, Sedramić, Visoka</t>
  </si>
  <si>
    <t>Trbounje</t>
  </si>
  <si>
    <t>Podorljak</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</si>
  <si>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</si>
  <si>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</si>
  <si>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</si>
  <si>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</si>
  <si>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</si>
  <si>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</si>
  <si>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</si>
  <si>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Kijevo</t>
  </si>
  <si>
    <t>Cetina, Civljane</t>
  </si>
  <si>
    <t>Prigorec</t>
  </si>
  <si>
    <t>Cerje Nebojse, Gačice, Ivanec, Ivanečki Vrhovec, Ivanečko Naselje, Lukavec, Punikve, Salinovec, Stažnjevec, Vitešinec</t>
  </si>
  <si>
    <t>Crkovec, Kamenica, Kamenički Vrhovec, Vulišinec, Žarovnica</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</si>
  <si>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</si>
  <si>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Donje Vratno, Družbinec, Hrašćica, Majerje, Nova Ves Petrijanečka, Petrijanec, Sračinec, Strmec Podravski, Svibovec Podravski, Zelendvor</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</si>
  <si>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</si>
  <si>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</si>
  <si>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Bokane, Ćeralije, Kometnik-Jorgići, Macute, Voćin</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</si>
  <si>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</si>
  <si>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</si>
  <si>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</si>
  <si>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Bapska, Ilok, Lovas, Mohovo, Opatovac, Šarengrad</t>
  </si>
  <si>
    <t>Novi Jankovci, Stari Jankovci</t>
  </si>
  <si>
    <t>Marinci</t>
  </si>
  <si>
    <t>Mirkovci</t>
  </si>
  <si>
    <t>Nuštar</t>
  </si>
  <si>
    <t>Orolik</t>
  </si>
  <si>
    <t>Privlaka</t>
  </si>
  <si>
    <t>Đurići, Račinovci</t>
  </si>
  <si>
    <t>Drenovci, Posavski Podgajci, Rajevo Selo</t>
  </si>
  <si>
    <t>Bošnjaci, Gradište, Štitar, Županja</t>
  </si>
  <si>
    <t>Gunja</t>
  </si>
  <si>
    <t>Slakovci, Srijemske Laze</t>
  </si>
  <si>
    <t>Strošinci</t>
  </si>
  <si>
    <t>Tordinci</t>
  </si>
  <si>
    <t>Tovarnik</t>
  </si>
  <si>
    <t>Soljani, Vrbanja</t>
  </si>
  <si>
    <t>Bruvno, Donja Suvaja, Neteka, Srb</t>
  </si>
  <si>
    <t>Božava, Brbinj, Brgulje, Dragove, Luka, Sali, Savar, Soline, Veli Rat, Verunić, Zaglav, Zverinac, Žman</t>
  </si>
  <si>
    <t>Grab, Gračac</t>
  </si>
  <si>
    <t>Banjevci, Bila Vlaka, Budak, Crljenik, Morpolača, Stankovci, Velim</t>
  </si>
  <si>
    <t>Dinjiška, Gorica, Košljun, Miškovići, Smokvica, Stara Vas, Vlašići, Vrčići</t>
  </si>
  <si>
    <t>Povljana</t>
  </si>
  <si>
    <t>Bošana, Kolan, Kolanjski Gajac, Mandre, Pag, Šimuni</t>
  </si>
  <si>
    <t>Lukoran, Ošljak, Poljana, Preko, Sutomišćica, Ugljan</t>
  </si>
  <si>
    <t>Kukljica</t>
  </si>
  <si>
    <t>Banj, Biograd na Moru, Dobropoljana, Donje Raštane, Drage, Gornje Raštane, Kraj, Mrljane, Neviđane, Pakoštane, Pašman, Sikovo, Sveti Filip i Jakov, Sveti Petar na Moru, Tkon, Turanj, Vrana, Vrgada, Ždrelac</t>
  </si>
  <si>
    <t>Vir</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</si>
  <si>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</si>
  <si>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Bukovje Bistransko, Donja Bistra, Gornja Bistra, Novaki Bistranski, Oborovo Bistransko, Poljanica Bistranska</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</si>
  <si>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</si>
  <si>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Brebrovac, Brezari, Čeglje, Domagović, Dragovanščak, Goljak, Gornja Kupčina, Guci Draganički, Izimje, Novaki Petrovinski, Pesak, Petrovina, Rastoki, Slavetić, Volavje, Vukšin Šipak</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</si>
  <si>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</si>
  <si>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</si>
  <si>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</si>
  <si>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</si>
  <si>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</si>
  <si>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</si>
  <si>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</si>
  <si>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</si>
  <si>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</si>
  <si>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</si>
  <si>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</si>
  <si>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</si>
  <si>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Banje Selo, Laktec</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</si>
  <si>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</si>
  <si>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</si>
  <si>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</si>
  <si>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</si>
  <si>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</si>
  <si>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</si>
  <si>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</si>
  <si>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</si>
  <si>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</si>
  <si>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</si>
  <si>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</si>
  <si>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</si>
  <si>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</si>
  <si>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</si>
  <si>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</si>
  <si>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</si>
  <si>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</si>
  <si>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</si>
  <si>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</si>
  <si>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</si>
  <si>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</si>
  <si>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</si>
  <si>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</si>
  <si>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</si>
  <si>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</si>
  <si>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</si>
  <si>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</si>
  <si>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</si>
  <si>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</si>
  <si>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</si>
  <si>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</si>
  <si>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</si>
  <si>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</si>
  <si>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</si>
  <si>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</si>
  <si>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</si>
  <si>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</si>
  <si>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</si>
  <si>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</si>
  <si>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</si>
  <si>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</si>
  <si>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</si>
  <si>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</si>
  <si>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</si>
  <si>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</si>
  <si>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</si>
  <si>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</si>
  <si>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</si>
  <si>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</si>
  <si>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</si>
  <si>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</si>
  <si>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</si>
  <si>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</si>
  <si>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</si>
  <si>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</si>
  <si>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</si>
  <si>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</si>
  <si>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</si>
  <si>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</si>
  <si>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</si>
  <si>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</si>
  <si>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</si>
  <si>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</si>
  <si>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</si>
  <si>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</si>
  <si>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</si>
  <si>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</si>
  <si>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</si>
  <si>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MREŽA_Br. uzoraka ispitan na mikrobiološke  pokazatelje</t>
  </si>
  <si>
    <t>MREŽA_Broj nesipravnih kemijski</t>
  </si>
  <si>
    <t>MREŽA_Broj nesipravnih mikrobiološki</t>
  </si>
  <si>
    <t>MREŽA_Postotak nesipravnih kemijski</t>
  </si>
  <si>
    <t>MREŽA_Postotak nesipravnih mikrobiološki</t>
  </si>
  <si>
    <t>IZVORIŠTE_Broj nesipravnih kemijski</t>
  </si>
  <si>
    <t>IZVORIŠTE_Br. uzoraka ispitan na mikrobiološke  pokazatelje</t>
  </si>
  <si>
    <t>IZVORIŠTE_Postotak nesipravnih kemijski</t>
  </si>
  <si>
    <t>IZVORIŠTE_Broj nesipravnih mikrobiološki</t>
  </si>
  <si>
    <t>IZVORIŠTE_Postotak nesipravnih mikrobiološki</t>
  </si>
  <si>
    <t>MREŽA_Br. uzoraka ispitan na fiz.-kem. i kem. pokazatelje</t>
  </si>
  <si>
    <t>IZVORIŠTE_Br. uzoraka ispitan na fiz.-kem. i kem. pokazatelje</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</si>
  <si>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</si>
  <si>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</si>
  <si>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</si>
  <si>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</si>
  <si>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</si>
  <si>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</si>
  <si>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</si>
  <si>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</si>
  <si>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</si>
  <si>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</si>
  <si>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</si>
  <si>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</si>
  <si>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</si>
  <si>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</si>
  <si>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</si>
  <si>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</si>
  <si>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</si>
  <si>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</si>
  <si>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</si>
  <si>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</si>
  <si>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</si>
  <si>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</si>
  <si>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</si>
  <si>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</si>
  <si>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</si>
  <si>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</si>
  <si>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</si>
  <si>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</si>
  <si>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</si>
  <si>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</si>
  <si>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</si>
  <si>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</si>
  <si>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</si>
  <si>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</si>
  <si>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</si>
  <si>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</si>
  <si>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</si>
  <si>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</si>
  <si>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</si>
  <si>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</si>
  <si>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</si>
  <si>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</si>
  <si>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</si>
  <si>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</si>
  <si>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</si>
  <si>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</si>
  <si>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</si>
  <si>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</si>
  <si>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</si>
  <si>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</si>
  <si>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</si>
  <si>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</si>
  <si>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</si>
  <si>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</si>
  <si>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</si>
  <si>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</si>
  <si>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</si>
  <si>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</si>
  <si>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</si>
  <si>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</si>
  <si>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</si>
  <si>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</si>
  <si>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</si>
  <si>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</si>
  <si>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</si>
  <si>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</si>
  <si>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</si>
  <si>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</si>
  <si>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</si>
  <si>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</si>
  <si>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</si>
  <si>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</si>
  <si>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</si>
  <si>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</si>
  <si>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</si>
  <si>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</si>
  <si>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</si>
  <si>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</si>
  <si>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</si>
  <si>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</si>
  <si>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Dezinfekcija </t>
  </si>
  <si>
    <t xml:space="preserve">Ako DA, odabrati koja </t>
  </si>
  <si>
    <t xml:space="preserve">Tehnologija obrade </t>
  </si>
  <si>
    <t>Radi li se monitoring izvorišta prema Zakonu o vodi za ljudsku potrošnju</t>
  </si>
  <si>
    <t>Tip vode</t>
  </si>
  <si>
    <t>Sustav</t>
  </si>
  <si>
    <t>Direktor</t>
  </si>
  <si>
    <t>E-mail</t>
  </si>
  <si>
    <t>Telefon</t>
  </si>
  <si>
    <t>Osoba odgovorna za kvalitetu vode</t>
  </si>
  <si>
    <t>Mobitel</t>
  </si>
  <si>
    <t>web stranica</t>
  </si>
  <si>
    <t>Godina uvođenja HACCP sustava</t>
  </si>
  <si>
    <t>MARKO MIHALINEC</t>
  </si>
  <si>
    <t>općina-kapela@bj.t-com.hr</t>
  </si>
  <si>
    <t>043/884-917</t>
  </si>
  <si>
    <t>IVAN KOVAČEVIĆ</t>
  </si>
  <si>
    <t>komunalac.rovisce@gmail.com</t>
  </si>
  <si>
    <t>099/2154001</t>
  </si>
  <si>
    <t>IVAN IVANČIĆ</t>
  </si>
  <si>
    <t>MILENA JASIKA</t>
  </si>
  <si>
    <t>IVAN BELJAN</t>
  </si>
  <si>
    <t>091/1771011</t>
  </si>
  <si>
    <t>VLATKO  ČARAPOVIĆ</t>
  </si>
  <si>
    <t>vlatko.carapovic@darkom-daruvar.hr</t>
  </si>
  <si>
    <t>043/440774</t>
  </si>
  <si>
    <t>043/331754</t>
  </si>
  <si>
    <t>DRAŽEN BENGEZ</t>
  </si>
  <si>
    <t>komunalac1@bj.t-com.hr</t>
  </si>
  <si>
    <t>043/531060</t>
  </si>
  <si>
    <t>ZDRAVKO BOGOVIĆ</t>
  </si>
  <si>
    <t>091/1531066</t>
  </si>
  <si>
    <t>NENAD RUŽIĆ</t>
  </si>
  <si>
    <t>vodovod-vg@gmail.com</t>
  </si>
  <si>
    <t>098/398174</t>
  </si>
  <si>
    <t>IVAN VEREŠ</t>
  </si>
  <si>
    <t>ivan.veres@komunalac-gp.hr</t>
  </si>
  <si>
    <t>043/485006</t>
  </si>
  <si>
    <t>Matej Severović, dipl.ing.str.</t>
  </si>
  <si>
    <t>vodovod-davor@sb.t-com.hr</t>
  </si>
  <si>
    <t>035/347-087</t>
  </si>
  <si>
    <t>Vesna Stuburić, ing.preh.teh.</t>
  </si>
  <si>
    <t>vesna.stuburic@gmail.com</t>
  </si>
  <si>
    <t>dj.vodovod@inet.hr</t>
  </si>
  <si>
    <t>krunoslav.horjan@dj-vodovod.hr</t>
  </si>
  <si>
    <t>Stjepan Aščić dipl.ing.el. Danijel Kovačević ing.građ.</t>
  </si>
  <si>
    <t>uprava@vodovod-sb.hr</t>
  </si>
  <si>
    <t>Glavni tehnolog vode: Zdravko Pavlić dipl.ing.preh.teh.</t>
  </si>
  <si>
    <t>zdravko@vodovod-sb.hr</t>
  </si>
  <si>
    <t>035 251 636</t>
  </si>
  <si>
    <t>099 260 2694</t>
  </si>
  <si>
    <t>mrsc. Ivan Mikić dipl.iur.</t>
  </si>
  <si>
    <t>info@slavca.hr</t>
  </si>
  <si>
    <t>035/361008</t>
  </si>
  <si>
    <t>Klara Andraković dipl.san.ing</t>
  </si>
  <si>
    <t>klara.stefanovic@slavca.hr</t>
  </si>
  <si>
    <t>035/369405</t>
  </si>
  <si>
    <t>Valentin Dujmović</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</si>
  <si>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</si>
  <si>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</si>
  <si>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</si>
  <si>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</si>
  <si>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</si>
  <si>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</si>
  <si>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</si>
  <si>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</si>
  <si>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</si>
  <si>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</si>
  <si>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</si>
  <si>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</si>
  <si>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</si>
  <si>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</si>
  <si>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</si>
  <si>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</si>
  <si>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</si>
  <si>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</si>
  <si>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</si>
  <si>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</si>
  <si>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</si>
  <si>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</si>
  <si>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</si>
  <si>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</si>
  <si>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</si>
  <si>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</si>
  <si>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</si>
  <si>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</si>
  <si>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</si>
  <si>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</si>
  <si>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</si>
  <si>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</si>
  <si>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</si>
  <si>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</si>
  <si>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NEMA ???
zazabljedoo@gmail.com</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</si>
  <si>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</si>
  <si>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</si>
  <si>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</si>
  <si>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</si>
  <si>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</si>
  <si>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</si>
  <si>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</si>
  <si>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</si>
  <si>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</si>
  <si>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</si>
  <si>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</si>
  <si>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</si>
  <si>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</si>
  <si>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</si>
  <si>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</si>
  <si>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direktor Anto Radović</t>
  </si>
  <si>
    <t>vodovod.i.odvodnja@du.ht.hr</t>
  </si>
  <si>
    <t>020 714453</t>
  </si>
  <si>
    <t>Anto Radović</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</si>
  <si>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</si>
  <si>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</si>
  <si>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</si>
  <si>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</si>
  <si>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</si>
  <si>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</si>
  <si>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</si>
  <si>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</si>
  <si>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</si>
  <si>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</si>
  <si>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</si>
  <si>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</si>
  <si>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</si>
  <si>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</si>
  <si>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</si>
  <si>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</si>
  <si>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</si>
  <si>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</si>
  <si>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</si>
  <si>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</si>
  <si>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</si>
  <si>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</si>
  <si>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</si>
  <si>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</si>
  <si>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</si>
  <si>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</si>
  <si>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</si>
  <si>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</si>
  <si>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</si>
  <si>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</si>
  <si>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</si>
  <si>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</si>
  <si>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</si>
  <si>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</si>
  <si>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</si>
  <si>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</si>
  <si>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</si>
  <si>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</si>
  <si>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</si>
  <si>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</si>
  <si>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</si>
  <si>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</si>
  <si>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</si>
  <si>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Željka Magdić</t>
  </si>
  <si>
    <t>upov@vodovod-ogulin.hr</t>
  </si>
  <si>
    <t>047  531441</t>
  </si>
  <si>
    <t>Josipa Skrtić Pucarević</t>
  </si>
  <si>
    <t>josipa.skrtic.pucarevic@komunalno-dugaresa.hr</t>
  </si>
  <si>
    <t>047 841 662</t>
  </si>
  <si>
    <t>047 841 650</t>
  </si>
  <si>
    <t>Nikola Vuković</t>
  </si>
  <si>
    <t>veks@ka.t-com.hr</t>
  </si>
  <si>
    <t>Zvonko Lozić</t>
  </si>
  <si>
    <t>047 573 074</t>
  </si>
  <si>
    <t>091 8871314</t>
  </si>
  <si>
    <t>Zlatko Gojmerac</t>
  </si>
  <si>
    <t>zlatko.gojmerac@ komunalno-ozalj.com</t>
  </si>
  <si>
    <t>047/731-422</t>
  </si>
  <si>
    <t>Dubravko Ilijanić</t>
  </si>
  <si>
    <t>dubravko.ilijanic@komunalno-ozalj.com</t>
  </si>
  <si>
    <t>Ivan Mrzljak</t>
  </si>
  <si>
    <t>ivan.mrzljak@vik-ka.hr</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</si>
  <si>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</si>
  <si>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</si>
  <si>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</si>
  <si>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</si>
  <si>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</si>
  <si>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</si>
  <si>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</si>
  <si>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</si>
  <si>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</si>
  <si>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</si>
  <si>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</si>
  <si>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</si>
  <si>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Goran Gregurek</t>
  </si>
  <si>
    <t>uprava_gregurek@komunalno-krizevci.hr</t>
  </si>
  <si>
    <t>048 720 901</t>
  </si>
  <si>
    <t>Darko Kozarić</t>
  </si>
  <si>
    <t>vodovod-kozaric@komunalno-krizevci.hr</t>
  </si>
  <si>
    <t>048-720-902</t>
  </si>
  <si>
    <t>091-172-0952</t>
  </si>
  <si>
    <t>Josip Pobi</t>
  </si>
  <si>
    <t>josip.pobi@kcvode.hr</t>
  </si>
  <si>
    <t>048-251-835</t>
  </si>
  <si>
    <t>Damir Ruk</t>
  </si>
  <si>
    <t>damir.ruk@kcvode.hr</t>
  </si>
  <si>
    <t>048-251-810</t>
  </si>
  <si>
    <t>098-434-821</t>
  </si>
  <si>
    <t>Mario Mihovilić, dipl.ing.stroj.</t>
  </si>
  <si>
    <t>uprava@zagorski-vodovod.hr</t>
  </si>
  <si>
    <t>Srebrenka Vidović, dipl.ing.kem.</t>
  </si>
  <si>
    <t>srebrenka.vidovic@zagorski-vodovod.hr</t>
  </si>
  <si>
    <t>099 425 9378</t>
  </si>
  <si>
    <t>Vesna Zagvozda, ing.građ.</t>
  </si>
  <si>
    <t>info@viop.hr</t>
  </si>
  <si>
    <t>049 376 126</t>
  </si>
  <si>
    <t>091 376 1271</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</si>
  <si>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</si>
  <si>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</si>
  <si>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</si>
  <si>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</si>
  <si>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</si>
  <si>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</si>
  <si>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</si>
  <si>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</si>
  <si>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</si>
  <si>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</si>
  <si>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</si>
  <si>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</si>
  <si>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poznanovic.hidrokom@gmail.com</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</si>
  <si>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</si>
  <si>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</si>
  <si>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</si>
  <si>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</si>
  <si>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</si>
  <si>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</si>
  <si>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</si>
  <si>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</si>
  <si>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</si>
  <si>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</si>
  <si>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</si>
  <si>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</si>
  <si>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</si>
  <si>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</si>
  <si>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</si>
  <si>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</si>
  <si>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Igor Rosandić</t>
  </si>
  <si>
    <t>kaplja@lovinac.hr</t>
  </si>
  <si>
    <t>053/681-618</t>
  </si>
  <si>
    <t>Nenad Peranić</t>
  </si>
  <si>
    <t xml:space="preserve"> Bruno Brozičević</t>
  </si>
  <si>
    <t>053/881-237</t>
  </si>
  <si>
    <t>Marina Legčević</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</si>
  <si>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</si>
  <si>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</si>
  <si>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</si>
  <si>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</si>
  <si>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</si>
  <si>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</si>
  <si>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</si>
  <si>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</si>
  <si>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</si>
  <si>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</si>
  <si>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</si>
  <si>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</si>
  <si>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</si>
  <si>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Vlado Koren, dipl.ing.</t>
  </si>
  <si>
    <t>031 813 564</t>
  </si>
  <si>
    <t>Mario Kovač, dipl.oec.</t>
  </si>
  <si>
    <t>info@baranjski-vodovod.hr</t>
  </si>
  <si>
    <t>031 790 500</t>
  </si>
  <si>
    <t>Mumlek Darko</t>
  </si>
  <si>
    <t>mr.sc. Ivan Jukić, dipl. oec.</t>
  </si>
  <si>
    <t>uprava@vodovod.com</t>
  </si>
  <si>
    <t>031 330 700</t>
  </si>
  <si>
    <t>Jasna Zima, dipl.ing.građ.</t>
  </si>
  <si>
    <t>jasna.zima@vodovod.com</t>
  </si>
  <si>
    <t>031 330 300</t>
  </si>
  <si>
    <t>Andrej Bičak, dipl.iur.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</si>
  <si>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</si>
  <si>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</si>
  <si>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</si>
  <si>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</si>
  <si>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</si>
  <si>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</si>
  <si>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</si>
  <si>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</si>
  <si>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</si>
  <si>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</si>
  <si>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</si>
  <si>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</si>
  <si>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</si>
  <si>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</si>
  <si>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</si>
  <si>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</si>
  <si>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dejana@vodoopskrba-darda.hr</t>
  </si>
  <si>
    <t>Dragana Pnjak, dipl.ing.</t>
  </si>
  <si>
    <t>dragana.pnjak@os.t-com.hr</t>
  </si>
  <si>
    <t>031 631 507</t>
  </si>
  <si>
    <t xml:space="preserve">
Oliver Abičić</t>
  </si>
  <si>
    <t>rad.d.o.o@os.t-com.hr</t>
  </si>
  <si>
    <t>031 601 516</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</si>
  <si>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</si>
  <si>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</si>
  <si>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</si>
  <si>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</si>
  <si>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</si>
  <si>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</si>
  <si>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</si>
  <si>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</si>
  <si>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</si>
  <si>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</si>
  <si>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</si>
  <si>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</si>
  <si>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</si>
  <si>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</si>
  <si>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Boro Tomić,dipl.ing</t>
  </si>
  <si>
    <t>komunalac-vio@komunalac.hr</t>
  </si>
  <si>
    <t>(051)829-340</t>
  </si>
  <si>
    <t>Ozren Južnić,ing</t>
  </si>
  <si>
    <t>ozren@komunalac.hr</t>
  </si>
  <si>
    <t>(051)829354</t>
  </si>
  <si>
    <t>098/491-274</t>
  </si>
  <si>
    <t>Frane Mrakovčić,oec</t>
  </si>
  <si>
    <t>frane.mrakovcic@ponikve.hr</t>
  </si>
  <si>
    <t>(051)654-601</t>
  </si>
  <si>
    <t>Majda Meden,dip.sanit.ing.</t>
  </si>
  <si>
    <t>majda.meden@ponikve.hr</t>
  </si>
  <si>
    <t>(051)654-695</t>
  </si>
  <si>
    <t>091/  1654-695</t>
  </si>
  <si>
    <t>Nikolina Mamula,dipl.ing.građ.</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</si>
  <si>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</si>
  <si>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</si>
  <si>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</si>
  <si>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</si>
  <si>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</si>
  <si>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</si>
  <si>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</si>
  <si>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</si>
  <si>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</si>
  <si>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</si>
  <si>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</si>
  <si>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</si>
  <si>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</si>
  <si>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</si>
  <si>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</si>
  <si>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</si>
  <si>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</si>
  <si>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</si>
  <si>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</si>
  <si>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</si>
  <si>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</si>
  <si>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</si>
  <si>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</si>
  <si>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</si>
  <si>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</si>
  <si>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</si>
  <si>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</si>
  <si>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</si>
  <si>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</si>
  <si>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</si>
  <si>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</si>
  <si>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</si>
  <si>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</si>
  <si>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</si>
  <si>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</si>
  <si>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</si>
  <si>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</si>
  <si>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</si>
  <si>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</si>
  <si>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</si>
  <si>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</si>
  <si>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</si>
  <si>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</si>
  <si>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</si>
  <si>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</si>
  <si>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privreda@privreda-petrinja.hr</t>
  </si>
  <si>
    <t>Zdravko Perković,dipl.ing.</t>
  </si>
  <si>
    <t>zdravko.perkovic@privreda-petrinja.hr</t>
  </si>
  <si>
    <t>Srđan Marić, dipl.ing.prom.</t>
  </si>
  <si>
    <t>srdjan.maric@sisackivodovod.hr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</si>
  <si>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</si>
  <si>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</si>
  <si>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</si>
  <si>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</si>
  <si>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</si>
  <si>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</si>
  <si>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</si>
  <si>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</si>
  <si>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</si>
  <si>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</si>
  <si>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Asim Dizdar</t>
  </si>
  <si>
    <t>Ivana Švaga-Delić, ing.građ.</t>
  </si>
  <si>
    <t>isdelic@jp-komunalac.hr</t>
  </si>
  <si>
    <t>Tomislav Žličarić</t>
  </si>
  <si>
    <t>tomislav.zlicaric@jp-komunalac.hr</t>
  </si>
  <si>
    <t>mr. Mijo Šepak</t>
  </si>
  <si>
    <t>direktor@moslavina-kutina.hr</t>
  </si>
  <si>
    <t>Renato Beronić,dipl.ing.</t>
  </si>
  <si>
    <t>renato.beronic@moslavina-kutina.hr</t>
  </si>
  <si>
    <t>Mario Posavac,dipl.ing.</t>
  </si>
  <si>
    <t>marioposavac7gmail.com</t>
  </si>
  <si>
    <t>Mario Posavac, dipl.ing.</t>
  </si>
  <si>
    <t>marioposavac7@gmail.com</t>
  </si>
  <si>
    <t>Danijel Lenart</t>
  </si>
  <si>
    <t>info@lipkom.hr</t>
  </si>
  <si>
    <t>Davor Živković</t>
  </si>
  <si>
    <t>davor@lipkom.hr</t>
  </si>
  <si>
    <t>Mario Filipović</t>
  </si>
  <si>
    <t>mario.filipovic@vodovod-novska.hr</t>
  </si>
  <si>
    <t>Krešimir Stublija</t>
  </si>
  <si>
    <t>kstublija@gmail.com</t>
  </si>
  <si>
    <t>vio.topusko@post.ht.hr</t>
  </si>
  <si>
    <t>Tomislav Perčinlić, dipl.ing.str.</t>
  </si>
  <si>
    <t>Sanja Bebek, mag.građ.</t>
  </si>
  <si>
    <t xml:space="preserve">komunalno@komunalno-knin.hr
sanja.bebek@komunalno-knin.hr
</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</si>
  <si>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</si>
  <si>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</si>
  <si>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</si>
  <si>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</si>
  <si>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</si>
  <si>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</si>
  <si>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</si>
  <si>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</si>
  <si>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</si>
  <si>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</si>
  <si>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</si>
  <si>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</si>
  <si>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</si>
  <si>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</si>
  <si>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</si>
  <si>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</si>
  <si>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</si>
  <si>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</si>
  <si>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</si>
  <si>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</si>
  <si>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komunalno.drustvo.kijevo{@si.t-com.hr</t>
  </si>
  <si>
    <t>022 681 270</t>
  </si>
  <si>
    <t>Mijo Cicvarić</t>
  </si>
  <si>
    <t xml:space="preserve">022 681 270
</t>
  </si>
  <si>
    <t>Mladen Stanko, mag. oec.</t>
  </si>
  <si>
    <t>stanko.mladen@ivkom.hr</t>
  </si>
  <si>
    <t>042/770 560</t>
  </si>
  <si>
    <t>Ranko Zbodulja, ing građ.</t>
  </si>
  <si>
    <t>ranko.zbodulja@ivkom.hr</t>
  </si>
  <si>
    <t>042/ 770 550</t>
  </si>
  <si>
    <t>099/277 0556</t>
  </si>
  <si>
    <t>Vlado Vlašić, dipl.oec</t>
  </si>
  <si>
    <t>vvlasic@varkom.com</t>
  </si>
  <si>
    <t>042/406 406</t>
  </si>
  <si>
    <t>Nikolina Novotny Horčička, dipl. ing.</t>
  </si>
  <si>
    <t>042/406 462</t>
  </si>
  <si>
    <t>098/248 691</t>
  </si>
  <si>
    <t xml:space="preserve">MARIJAN BERDIN </t>
  </si>
  <si>
    <t>vodakom@vodakom.hr</t>
  </si>
  <si>
    <t>033 782 202</t>
  </si>
  <si>
    <t>ANTONIO VIDOVIĆ</t>
  </si>
  <si>
    <t>099 249 29 57</t>
  </si>
  <si>
    <t>DAMIR MARENIĆ</t>
  </si>
  <si>
    <t>virkom@virkom.hr</t>
  </si>
  <si>
    <t>033 722 714</t>
  </si>
  <si>
    <t>SLAVKO KEPEC</t>
  </si>
  <si>
    <t>laboratorij@virkom.hr</t>
  </si>
  <si>
    <t>098 297 285</t>
  </si>
  <si>
    <t>ZORAN STOŠIĆ</t>
  </si>
  <si>
    <t>papuk.doo@vt.t-com.hr</t>
  </si>
  <si>
    <t>033 673 103</t>
  </si>
  <si>
    <t>MIRAN JANEČIĆ</t>
  </si>
  <si>
    <t>komrad@vt.htnet.hr</t>
  </si>
  <si>
    <t>033 551 252</t>
  </si>
  <si>
    <t>VLADO KOČIŠ</t>
  </si>
  <si>
    <t>vlado.komrad@gmail.com</t>
  </si>
  <si>
    <t>095 455 12 01</t>
  </si>
  <si>
    <t>Dražen Milinković,dipl.ing.</t>
  </si>
  <si>
    <t>uprava@vvk.hr</t>
  </si>
  <si>
    <t>032 306 151</t>
  </si>
  <si>
    <t>Ivan Katić,dipl.ing</t>
  </si>
  <si>
    <t>ivan.katic@vvk.hr</t>
  </si>
  <si>
    <t>032 354 745</t>
  </si>
  <si>
    <t>098 348 972</t>
  </si>
  <si>
    <t>Vilim Čuljak,dipl.ing.</t>
  </si>
  <si>
    <t>vilim.culjak@gmail.com</t>
  </si>
  <si>
    <t>032 827 350</t>
  </si>
  <si>
    <t>Joško Radanović,dipl.ing.</t>
  </si>
  <si>
    <t>joskoradanovic@gmail.com</t>
  </si>
  <si>
    <t>032 827 380</t>
  </si>
  <si>
    <t>099 433 0001</t>
  </si>
  <si>
    <t>Branimir Filipović</t>
  </si>
  <si>
    <t>drenovci@vk.t-com.hr</t>
  </si>
  <si>
    <t>032 861 244</t>
  </si>
  <si>
    <t>032 861 644</t>
  </si>
  <si>
    <t>098 217 909</t>
  </si>
  <si>
    <t>Ilija Lešić</t>
  </si>
  <si>
    <t>lesic@komunalac-zu.hr</t>
  </si>
  <si>
    <t>032 827 998</t>
  </si>
  <si>
    <t>Niko Perić</t>
  </si>
  <si>
    <t>komunalno.trgovacko.drustvo@vk.htnet.hr</t>
  </si>
  <si>
    <t>032 882 371</t>
  </si>
  <si>
    <t>091 411 4202</t>
  </si>
  <si>
    <t>Milica Zebec,mag.oec.</t>
  </si>
  <si>
    <t>vodovod-grada-vukovara@vu.t-com.hr</t>
  </si>
  <si>
    <t>032 424 707</t>
  </si>
  <si>
    <t>Zdravko Vuković,ing.el.</t>
  </si>
  <si>
    <t>zdravko.vukovic@vgv.hr</t>
  </si>
  <si>
    <t>032 424 744</t>
  </si>
  <si>
    <t>098 467 571</t>
  </si>
  <si>
    <t>MARKO GALE</t>
  </si>
  <si>
    <t>direktor.vodovod@gračac.hr</t>
  </si>
  <si>
    <t>099-3252777</t>
  </si>
  <si>
    <t>vodovod@gračac.hr</t>
  </si>
  <si>
    <t>023/773-728</t>
  </si>
  <si>
    <t>STJEPAN LIGUTIĆ</t>
  </si>
  <si>
    <t>kd-dugiotok@net.hr</t>
  </si>
  <si>
    <t>023/377230</t>
  </si>
  <si>
    <t>098-330838</t>
  </si>
  <si>
    <t>VODOVOD I ODVODNJA D.O.O. 
(6252908933) KRALJA TOMISLAVA 11, BENKOVAC</t>
  </si>
  <si>
    <t>HRVOJE BURA</t>
  </si>
  <si>
    <t>vodovod.i.odvodnja@zd.t-com.hr</t>
  </si>
  <si>
    <t>023/681034</t>
  </si>
  <si>
    <t>IRENA BULJANOVIĆ</t>
  </si>
  <si>
    <t>irena.buljanovic@kd-pag.hr</t>
  </si>
  <si>
    <t>023/600877</t>
  </si>
  <si>
    <t>MARIJANA ORLIĆ KUSTIĆ</t>
  </si>
  <si>
    <t>info@kd-pag.hr</t>
  </si>
  <si>
    <t>023/600878</t>
  </si>
  <si>
    <t>099-2557553</t>
  </si>
  <si>
    <t>DUBRAVKO POGORILIĆ</t>
  </si>
  <si>
    <t>vodovodpov@gmail.com</t>
  </si>
  <si>
    <t>023/692959</t>
  </si>
  <si>
    <t>BRANKO VUČKOVIĆ</t>
  </si>
  <si>
    <t>099-4952135</t>
  </si>
  <si>
    <t>BRANKO KOLEGA</t>
  </si>
  <si>
    <t>direktor@otok-ugljan.hr</t>
  </si>
  <si>
    <t xml:space="preserve"> -</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</si>
  <si>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</si>
  <si>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</si>
  <si>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</si>
  <si>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</si>
  <si>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</si>
  <si>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</si>
  <si>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</si>
  <si>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</si>
  <si>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</si>
  <si>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</si>
  <si>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</si>
  <si>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</si>
  <si>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</si>
  <si>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</si>
  <si>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</si>
  <si>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</si>
  <si>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</si>
  <si>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</si>
  <si>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</si>
  <si>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</si>
  <si>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023/383196</t>
  </si>
  <si>
    <t>091-3834603</t>
  </si>
  <si>
    <t>HRVOJE BAŠIĆ</t>
  </si>
  <si>
    <t>vodovod.vir.d.o.o@zd.t-com.hr</t>
  </si>
  <si>
    <t>023/362608</t>
  </si>
  <si>
    <t>SANJA CAREVIĆ</t>
  </si>
  <si>
    <t>sanja.carevic@vodovod-vir.hr</t>
  </si>
  <si>
    <t>mario.brnabic@vode-jastrebarsko.hr</t>
  </si>
  <si>
    <t>01 6281 189</t>
  </si>
  <si>
    <t>Tomislav Ciban, dipl.ing.</t>
  </si>
  <si>
    <t>tomislav.ciban@vode-jastrebarsko.hr</t>
  </si>
  <si>
    <t xml:space="preserve">VG Vodoopskrba d.o.o. 
(62462242629) Ulica kneza Ljudevita Posavskog 45, 10410 Velika Gorica </t>
  </si>
  <si>
    <t>Stjepan Rak</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</si>
  <si>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</si>
  <si>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</si>
  <si>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</si>
  <si>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</si>
  <si>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</si>
  <si>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</si>
  <si>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</si>
  <si>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</si>
  <si>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</si>
  <si>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</si>
  <si>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tomislav.majdancic@bistra.hr; vodovod_i_odvodnja@bistra.hr</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</si>
  <si>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</si>
  <si>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</si>
  <si>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</si>
  <si>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</si>
  <si>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</si>
  <si>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</si>
  <si>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</si>
  <si>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</si>
  <si>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</si>
  <si>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</si>
  <si>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</si>
  <si>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</si>
  <si>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</si>
  <si>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</si>
  <si>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</si>
  <si>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</si>
  <si>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</si>
  <si>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</si>
  <si>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</si>
  <si>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</si>
  <si>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</si>
  <si>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</si>
  <si>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</si>
  <si>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</si>
  <si>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</si>
  <si>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</si>
  <si>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</si>
  <si>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</si>
  <si>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</si>
  <si>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</si>
  <si>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URED DUGO SELO: Viktor Hrastović</t>
  </si>
  <si>
    <t>viktor.hrastovic@viozz.hr</t>
  </si>
  <si>
    <t>01 2753 255</t>
  </si>
  <si>
    <t>0916565226</t>
  </si>
  <si>
    <t>URED IVANIĆ GRAD: Ivka Crnogaj, dipl.ing.</t>
  </si>
  <si>
    <t>ivka.crnogaj@viozz.hr</t>
  </si>
  <si>
    <t>01 2888 930</t>
  </si>
  <si>
    <t>098247037</t>
  </si>
  <si>
    <t>URED VRBOVEC: Zdravka Pankretić</t>
  </si>
  <si>
    <t>zdravka.pankretic@viozz.hr</t>
  </si>
  <si>
    <t>01 2791 417</t>
  </si>
  <si>
    <t>098212705</t>
  </si>
  <si>
    <t>ivica.kudelic@viozz.hr</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</si>
  <si>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</si>
  <si>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</si>
  <si>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</si>
  <si>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</si>
  <si>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</si>
  <si>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</si>
  <si>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</si>
  <si>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</si>
  <si>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</si>
  <si>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</si>
  <si>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</si>
  <si>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</si>
  <si>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</si>
  <si>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</si>
  <si>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</si>
  <si>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centrala: 022/660049; direktor : 022/660203
Mobitel direktora: 091/4070522
</t>
  </si>
  <si>
    <t xml:space="preserve">Pravna osoba informira javnost o kvaliteti vode za piće </t>
  </si>
  <si>
    <t>098221499; 0996866747</t>
  </si>
  <si>
    <t xml:space="preserve">KOMUNALNO PODUZEĆE d.o.o.
(87214344239) Ulica Drage Grdenića 7, 48260 Križevci </t>
  </si>
  <si>
    <t>091/890 5819</t>
  </si>
  <si>
    <t>www.kg-park.hr</t>
  </si>
  <si>
    <t>vodocrpilište Donji Miholjac</t>
  </si>
  <si>
    <t>nedostaju dva naselja: Viljevački Cret i Radikovci</t>
  </si>
  <si>
    <t>ne</t>
  </si>
  <si>
    <t>da</t>
  </si>
  <si>
    <t>Izvorišta Studeno, Komadinovo i Ljeskovo</t>
  </si>
  <si>
    <t>minmalna</t>
  </si>
  <si>
    <t>600 m3</t>
  </si>
  <si>
    <t>laboratorij zavoda za javno zdravstvo</t>
  </si>
  <si>
    <t>kloriranje</t>
  </si>
  <si>
    <t>isosan G, mješa se ručno pa klorinator automatski dozira</t>
  </si>
  <si>
    <t>Izvorište Dretulja</t>
  </si>
  <si>
    <t>minimalna</t>
  </si>
  <si>
    <t>160m3</t>
  </si>
  <si>
    <t>www.komunalac-slunj.hr</t>
  </si>
  <si>
    <t>rijeka Slunjčica</t>
  </si>
  <si>
    <t>onečišćenja uslijed elementarinh nepogoda, nepravilno rukovanje kemijskim sredstvima, prometne nezgode na državnoj cesti D1</t>
  </si>
  <si>
    <t>Koagulacija, taloženje, filtriranje</t>
  </si>
  <si>
    <t>VS Melnica   800 m3 VS Novo Selo   60 m3 VS Čardak   90 m3 VS Lađevac   200 m3</t>
  </si>
  <si>
    <t>Krunoslav Horjan dipl.ing.el.</t>
  </si>
  <si>
    <t xml:space="preserve">www.dj-vodovod.hr </t>
  </si>
  <si>
    <t>Trslana</t>
  </si>
  <si>
    <t>Mala</t>
  </si>
  <si>
    <t>Klorni dioksid (ClO2)</t>
  </si>
  <si>
    <t>Breznica</t>
  </si>
  <si>
    <t>Srednja</t>
  </si>
  <si>
    <t>Na crpilištu Breznica ne postoji prerada i nema dezinfekcije, voda je tehnološka, a potrošaći su prilikom sklapanja Ugovora o priključenju upoznati s tim da voda nije za ljjusku upotrebu tj. za piće.</t>
  </si>
  <si>
    <t>Kućanci</t>
  </si>
  <si>
    <t>1x200; 1x34</t>
  </si>
  <si>
    <t>Semeljci</t>
  </si>
  <si>
    <t>KLASA: UP/I-541-02/16-03/05; URBROJ: 534-07-1-1-6/3-16-3</t>
  </si>
  <si>
    <t>Da, predviđen prestanak crpljenja</t>
  </si>
  <si>
    <t>Šumarija-Gaj</t>
  </si>
  <si>
    <t>2x1500; 2x200</t>
  </si>
  <si>
    <t>098 317 592</t>
  </si>
  <si>
    <t>www.cvorkovac.hr</t>
  </si>
  <si>
    <t>LEKIĆ</t>
  </si>
  <si>
    <t>KLASA:UP/i-541
02/16-03/09
URBROJ:534-07-1-1-6/3-16-2     20.06.2016</t>
  </si>
  <si>
    <t>01.07.2013.</t>
  </si>
  <si>
    <t>poboljšanje rada
crpilišta i nova 
ulaganja preko
sustava RVS</t>
  </si>
  <si>
    <t>Trazeni parametri u
 prethodnim kolonama molimo Vas popuniti prema priloženoj  analizi.</t>
  </si>
  <si>
    <t>VODOVOD OSIJEK</t>
  </si>
  <si>
    <t xml:space="preserve">Ne </t>
  </si>
  <si>
    <t>KLASA:UP/i-541
02/16-03/02
URBROJ:534-07-1-1-6/3-16-3     20.06.2016</t>
  </si>
  <si>
    <t xml:space="preserve">poboljšanje rada
crpilišta i nova 
ulaganja </t>
  </si>
  <si>
    <t xml:space="preserve">KOMUNALAC vodoopskrba i odvodnja d.o.o. 
(13670112490) Frana Supila 173, 51300 Delnice </t>
  </si>
  <si>
    <t>Jazbina, Korito, Veliki Žljeb</t>
  </si>
  <si>
    <t>broj stanovnika  854</t>
  </si>
  <si>
    <t>Kupica</t>
  </si>
  <si>
    <t>broj stanovnika  6447</t>
  </si>
  <si>
    <t>Vrelo Ličanke</t>
  </si>
  <si>
    <t>Multimedijski tlačni filteri</t>
  </si>
  <si>
    <t xml:space="preserve">Gločevac, Mrzlica, Mihićevo, Šćurak, Maljenica </t>
  </si>
  <si>
    <t>Svi oslali su gravitacijsko-tlačni sustavi</t>
  </si>
  <si>
    <t>Skrad I, Skrad II, Skrad III, Frankopan Josipovac, Stari Laz</t>
  </si>
  <si>
    <t>Skrad I, Skrad II, Skrad III,</t>
  </si>
  <si>
    <t>Hribac</t>
  </si>
  <si>
    <t>Kicelj</t>
  </si>
  <si>
    <t>Željeznička stanica Skrad, Vodica</t>
  </si>
  <si>
    <t>broj stanovnika  839</t>
  </si>
  <si>
    <t>Vodica</t>
  </si>
  <si>
    <t>broj stanovnika  35</t>
  </si>
  <si>
    <t>Dejana Šipoš, mag.ing.aedif. Rukovoditeljica PJ vodovodna mreža, Miroslav Carič -Rukovoditelj PJ proizvodnje vode</t>
  </si>
  <si>
    <t>099/5740202</t>
  </si>
  <si>
    <t>http://www.vodoopskrba-darda.hr/</t>
  </si>
  <si>
    <t>DA</t>
  </si>
  <si>
    <t>"Crpilište Konkološ"</t>
  </si>
  <si>
    <t xml:space="preserve">nema </t>
  </si>
  <si>
    <t>700 m3</t>
  </si>
  <si>
    <t>http://www.kdvik-rijeka.hr</t>
  </si>
  <si>
    <t>Nepoznato, REGIONALNI VODOVOD "GORSKI KOTAR"</t>
  </si>
  <si>
    <t>Liburnijske vode - Kavrani Breg</t>
  </si>
  <si>
    <t>Rječina, Zvir, Martinšćica, Dobrica, Dobra, Perilo</t>
  </si>
  <si>
    <t>Mutnoća ( nepovoljne hidrološke prilike, obilne kiše, uzrokovale su zamućenje vode izvorišta)</t>
  </si>
  <si>
    <t>22.11.2017.</t>
  </si>
  <si>
    <t>01.12.2017.</t>
  </si>
  <si>
    <t>nakon pada mutnoće vode izvorišta provedeno ispiranje cijelog vodoopskrbog sustava (vodosprema i vodoopskrnih cjevovoda)</t>
  </si>
  <si>
    <t>U periodu zamućenja vode izvorišta pokrenut Operativni planza provedbu mjera u slučaju izvanrednih prilika u vodoopskbnom sustavu KDVIKI-obavještenjo stručno povjerenstvo, sanitarna inspekcija, NZZJZ i potrošaći</t>
  </si>
  <si>
    <t>cabar.hr</t>
  </si>
  <si>
    <t>60-70 m3</t>
  </si>
  <si>
    <t>50-60 m3</t>
  </si>
  <si>
    <t>50-60</t>
  </si>
  <si>
    <t>Novo Selište Vodoopskrba Kupa</t>
  </si>
  <si>
    <t>Donji Vukojevac , Gornji  Vukojevac, Lekenik i Pešćenica sam izbacila jer    su dio  zone opskrbe Privreda d.o.o. Petrinja,  a dodala sam Žreme –nije ga bilo, a u našoj j e zoni opskrbe.</t>
  </si>
  <si>
    <t>komunalno-drustvo-biskupija.hr</t>
  </si>
  <si>
    <t>IZVOR KOSOVČICE</t>
  </si>
  <si>
    <t>LOPUŠKO VRELO</t>
  </si>
  <si>
    <t>www.komunalno-knin.hr</t>
  </si>
  <si>
    <t>Šimića Vrelo</t>
  </si>
  <si>
    <t xml:space="preserve">Akcident u zoni sanitarne zaštite, osobito dio pogranične zone sa BiH </t>
  </si>
  <si>
    <t>Dezinfekcija</t>
  </si>
  <si>
    <t>www.virkom.hr</t>
  </si>
  <si>
    <t>Crpilište Bikana Virovitica</t>
  </si>
  <si>
    <t>potencijalna mogućnost postoji</t>
  </si>
  <si>
    <t>pješčani filtri</t>
  </si>
  <si>
    <t>-</t>
  </si>
  <si>
    <t>Iz JVS Virovitica vodom za piće se snabdijevaju naselja Velika Babina Gora i Mala Babina Gora u Bjelovarsko-bilogorskoj županiji</t>
  </si>
  <si>
    <t>www.komunalije-sumus.com.hr</t>
  </si>
  <si>
    <t>Skela</t>
  </si>
  <si>
    <t>Rekonstrukcija dotrajalih cjevovoda na više lokacija</t>
  </si>
  <si>
    <t>Pojave odstupanja se odnose na željezo i ukupan broja bakterija te se pojavljuju sporadično na različitim mjestima uzorkovanja</t>
  </si>
  <si>
    <t xml:space="preserve">www.vgv.hr </t>
  </si>
  <si>
    <t>Vodozahvat Dunav
i
Crpilište Cerić</t>
  </si>
  <si>
    <t>Odluka o zaštiti izvorišta "Cerić" i Odluka o zaštiti zahvata vode na Dunavu</t>
  </si>
  <si>
    <t>Koagulacija, flokulacija, taloženje, filtriranje</t>
  </si>
  <si>
    <t>Izgradnja novih cjevovoda (6,97 km) i zamjena postojećih cjevovoda (10 km)</t>
  </si>
  <si>
    <t>U koloni "Tip vode" format ćelije ne dozvoljava upis obadva tipa vode koju mi koristimo: površinska i podzemna pa sam ćeliju ostavio praznu.
U ćeliji "Z307"-Poduzete mjere za svako odstupanje od zahtjeva sukladnosti odgovorio sam sa "DA" zbog 2 nesukladna uzorka  utvrđena monitoringom gdje je uzrok nesukladnosti bio kućna instalacija potrošača
U popisu mjesta  obrisano je Grabovo koje ne pripada našoj zoni i sukladno tome smanjen broj stanovnika u ćelij "E307"
U koloni S -"Materijal razvodne mreže" je PVC+PEHD+LJŽ+Salonit (ne postoji u predloženim odgovorima)
Na radnom listu "Podatci o IVU" ćelija "O115" odgovoreno je sa "DA". HACCP sustav jeste certificiran 11.01.2010.g. ali je valjanost certifikata  istekla 2013.g.</t>
  </si>
  <si>
    <t>laboratorij@varkom.com</t>
  </si>
  <si>
    <t>www.varkom.hr</t>
  </si>
  <si>
    <t xml:space="preserve">Bartolovec; miješano Bartolovec i Vinokovščak; miješano Belski Dol i Bartolovec </t>
  </si>
  <si>
    <t>14500 m3</t>
  </si>
  <si>
    <t>11.463,94 m3/dan kućanstva</t>
  </si>
  <si>
    <t>Cerje Nebojse,
 Ivanec, Ivanečki Vrhovec, 
Ivanečko Naselje, Jelovec Voćanski, Kaniža, Kapela Kalnička, Kračevec, Ljubeščica, Orehovec, Petkovec, Poduzetnička zona Jalžabet, Radešić, Rakovec, Salinovec, Stažnjevec, Šćepanje, Vinično, Visoko, Vuglovec</t>
  </si>
  <si>
    <t>Belski Dol</t>
  </si>
  <si>
    <t>500 m3</t>
  </si>
  <si>
    <t>690,5 m3/dan kućanstva</t>
  </si>
  <si>
    <t>Vinokovščak</t>
  </si>
  <si>
    <t>872,69 m3/dan kućanstva</t>
  </si>
  <si>
    <t>098-474-517</t>
  </si>
  <si>
    <t>www:vodovod.com</t>
  </si>
  <si>
    <t>115.062 
(procjena samo za VS Osijek)</t>
  </si>
  <si>
    <t>52.555
 (broj korisnika - kućanstva)</t>
  </si>
  <si>
    <t>3.363
 (broj korisnika - gospodarstvo)</t>
  </si>
  <si>
    <t>Crpilište Vinogradi</t>
  </si>
  <si>
    <t>regulirano utvrđenim zonama sanitarne zaštite</t>
  </si>
  <si>
    <t xml:space="preserve">22 550 </t>
  </si>
  <si>
    <t xml:space="preserve">9 032 </t>
  </si>
  <si>
    <r>
      <t>10.000 m</t>
    </r>
    <r>
      <rPr>
        <vertAlign val="superscript"/>
        <sz val="8"/>
        <rFont val="Arial Narrow"/>
        <family val="2"/>
        <charset val="238"/>
      </rPr>
      <t>3</t>
    </r>
  </si>
  <si>
    <t>URBROJ:534-07-1-1-6/3-16-3 KLASA:UP/I-541-02/16-03/02 od 20.lipnja 2016.</t>
  </si>
  <si>
    <t>1.7.2019.</t>
  </si>
  <si>
    <t>50 µg As/l</t>
  </si>
  <si>
    <t>cca 540</t>
  </si>
  <si>
    <t>28.17 µg As/l</t>
  </si>
  <si>
    <t>33.29 µg As/l</t>
  </si>
  <si>
    <t xml:space="preserve">Izgradnja  postrojenja za dvostupanjsku filtraciju na pješčano-kvarcnim filterima u kombinaciji sa ozonizacijom </t>
  </si>
  <si>
    <t xml:space="preserve">ISPORUKA VODE DRUGIM ISPORUČITELJIMA:Čepin, Čepinski Martinci, Čokadinci, Bijelo Brdo </t>
  </si>
  <si>
    <t>www.slavca.hr</t>
  </si>
  <si>
    <t>Šumetlica</t>
  </si>
  <si>
    <t>mala</t>
  </si>
  <si>
    <t>150m3</t>
  </si>
  <si>
    <t>materijal mreze-PEHD, cement, azbest</t>
  </si>
  <si>
    <t>049 588 623</t>
  </si>
  <si>
    <t>www zagorski-vodovod.hr</t>
  </si>
  <si>
    <t>Izvorište Belečka Selnica</t>
  </si>
  <si>
    <t xml:space="preserve">Nema </t>
  </si>
  <si>
    <t>Izvorište Belečka Selnica, Lobor - miješana voda</t>
  </si>
  <si>
    <t>Izvorište Lobor</t>
  </si>
  <si>
    <t>Osima podzemne vode u sustav ide i površinska voda iz potoka prije filtracije pješčanim filtrima pročišćava u taložnicama - taloženje</t>
  </si>
  <si>
    <t>Izvorište Lobor, Šibice - miješana voda</t>
  </si>
  <si>
    <t>Izvorište Mlačine Grabari</t>
  </si>
  <si>
    <t>Izvorište Osredek Desinički</t>
  </si>
  <si>
    <t>Nema</t>
  </si>
  <si>
    <t>Izvorište Šibice</t>
  </si>
  <si>
    <t>NE</t>
  </si>
  <si>
    <t xml:space="preserve">VODORAD d.o.o. 
(61359571034) Trg dr. Franje Tuđmana 6, 31511 Đurđenovac </t>
  </si>
  <si>
    <t>Vodocrpilište Đurđenovac</t>
  </si>
  <si>
    <t>www.urednost.hr</t>
  </si>
  <si>
    <t>Vinogradi</t>
  </si>
  <si>
    <t>ne koristi se (VODOVOD-OSIJEK d.o.o. isporučuje vodu)</t>
  </si>
  <si>
    <t>250 m3</t>
  </si>
  <si>
    <t>Ur.br.:534-07-1-1-6/3-16-3, Klasa: UP/I-541-02/16-03/04, 9.6.2016.</t>
  </si>
  <si>
    <t>uklanjanje slijepih krakova stvaranjem prstenova vodovodne mreže</t>
  </si>
  <si>
    <t>www.vvk.hr</t>
  </si>
  <si>
    <t>Boja+Mutnoća</t>
  </si>
  <si>
    <t>Dezinfekcija radi po potrebi</t>
  </si>
  <si>
    <t>Veliki kraj</t>
  </si>
  <si>
    <t>Klasa: UP/I-541-02/16-03/16 UR.BROJ: 534-07-1-1-3/3-16-9</t>
  </si>
  <si>
    <t>Priključenje vodoopskrbnog sustava Starih Jankovaca na regionalni vodovod</t>
  </si>
  <si>
    <t>Livade</t>
  </si>
  <si>
    <t>Apševci, Lipovac, Podgrađe</t>
  </si>
  <si>
    <t>Barbine</t>
  </si>
  <si>
    <t>Klasa: UP/I-541-02/16-03/16 UR.BROJ: 534-07-1-1-3/3-16-4</t>
  </si>
  <si>
    <t>As 50µg/l</t>
  </si>
  <si>
    <t>Priključenje vodoopskrbnog sustava Lipovca na regionalni vodovod</t>
  </si>
  <si>
    <t>Uzorkovanje je jednom tjedno,nema opcije jednom tjedno u padajućem meniu</t>
  </si>
  <si>
    <t>Berića plac</t>
  </si>
  <si>
    <t>Klasa: UP/I-541-02/16-03/16 UR.BROJ: 534-07-1-1-3/3-16-5</t>
  </si>
  <si>
    <t>Priključenje vodoopskrbnog sustava Marinaca na regionalni vodovod</t>
  </si>
  <si>
    <t>Iz ove zone Donje Novo Selo, Đeletovci i nijemci prebačeni u novu ZO</t>
  </si>
  <si>
    <t>Kod crkve</t>
  </si>
  <si>
    <t>Priključenje vodoopskrbnog sustava Markušice na regionalni vodovod</t>
  </si>
  <si>
    <t>Ekonomija</t>
  </si>
  <si>
    <t>Klasa: UP/I-541-02/16-03/16 UR.BROJ: 534-07-1-1-3/3-16-6</t>
  </si>
  <si>
    <t>Mn 100µg/l  i As 50µg/l</t>
  </si>
  <si>
    <t>Mn 29µg/l  i As 11,50µg/l</t>
  </si>
  <si>
    <t xml:space="preserve">Mn 68µg/l  </t>
  </si>
  <si>
    <t>Priključenje vodoopskrbnog sustava Mirkovaca na regionalni vodovod</t>
  </si>
  <si>
    <t>Park</t>
  </si>
  <si>
    <t>Boja</t>
  </si>
  <si>
    <t>Klasa: UP/I-541-02/16-03/16 UR.BROJ: 534-07-1-1-3/3-16-8</t>
  </si>
  <si>
    <t>Priključenje vodoopskrbnog sustava Nuštra na regionalni vodovod</t>
  </si>
  <si>
    <t>Skorotinci i Šumarija</t>
  </si>
  <si>
    <t>Amonij+Nitrati</t>
  </si>
  <si>
    <t>Klasa: UP/I-541-02/16-03/15 UR.BROJ: 534-07-1-1-3/3-16-5</t>
  </si>
  <si>
    <t>Priključenje vodoopskrbnog sustava Otoka na regionalni vodovod</t>
  </si>
  <si>
    <t>Topolik</t>
  </si>
  <si>
    <t>Priključenje vodoopskrbnog sustava Privlake na regionalni vodovod</t>
  </si>
  <si>
    <t>Sikirevci</t>
  </si>
  <si>
    <t>Uzorkovanje: jednom dnevno, jednom tjedno, tri puta mjesečno i jednom mjesečno</t>
  </si>
  <si>
    <t>Viganj</t>
  </si>
  <si>
    <t>Klasa: UP/I-541-02/16-03/16 UR.BROJ: 534-07-1-1-3/3-16-10</t>
  </si>
  <si>
    <t>Priključenje vodoopskrbnog sustava Slakovaca na regionalni vodovod</t>
  </si>
  <si>
    <t>Amonij+Mangan</t>
  </si>
  <si>
    <t>Klasa: UP/I-541-02/16-03/16 UR.BROJ: 534-07-1-1-3/3-16-11</t>
  </si>
  <si>
    <t>Priključenje vodoopskrbnog sustava Strošinaca na regionalni vodovod</t>
  </si>
  <si>
    <t>Centar</t>
  </si>
  <si>
    <t>Klasa: UP/I-541-02/16-03/16 UR.BROJ: 534-07-1-1-3/3-16-12</t>
  </si>
  <si>
    <t>Priključenje vodoopskrbnog sustava Tordinaca na regionalni vodovod</t>
  </si>
  <si>
    <t>Sojara</t>
  </si>
  <si>
    <t>Amonij+Boja+Mutnoća</t>
  </si>
  <si>
    <t>Klasa: UP/I-541-02/16-03/16 UR.BROJ: 534-07-1-1-3/3-16-13</t>
  </si>
  <si>
    <t>Priključenje vodoopskrbnog sustava Vrbanje na regionalni vodovod</t>
  </si>
  <si>
    <t>uprava@vodneusluge-bj.hr</t>
  </si>
  <si>
    <t>043/622-100</t>
  </si>
  <si>
    <t>razvojinvesticije@vodneusluge-bj.hr</t>
  </si>
  <si>
    <t>043/622-115</t>
  </si>
  <si>
    <t>099/211-2894</t>
  </si>
  <si>
    <t>http://vodneusluge-bj.hr/</t>
  </si>
  <si>
    <t>http://vodneusluge-bj.hr/vodoopskrba/vodocrpiliste/kvaliteta-vode</t>
  </si>
  <si>
    <t>Vodocrpilište Delovi</t>
  </si>
  <si>
    <t xml:space="preserve">Uspostavljene su zaštitne zone. Prva zaštitna zona ograđena. </t>
  </si>
  <si>
    <t>2100 + 4000 m3</t>
  </si>
  <si>
    <t>Naselja označena "crveno" nisu u nadležnosti Vodnih usluga d.o.o. Dodatno pojašnjenje je u prilogu.</t>
  </si>
  <si>
    <t>Nadležni IVU su Komunalije d.o.o. Đurđevac</t>
  </si>
  <si>
    <t>www.medjimurske-vode.hr</t>
  </si>
  <si>
    <t>Nedelišće</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</si>
  <si>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</si>
  <si>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Prelog</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</si>
  <si>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</si>
  <si>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www.vodovodklincasela.hr</t>
  </si>
  <si>
    <t>Popov Dol, Gonjeva, CS Kupinec</t>
  </si>
  <si>
    <t>780 m3</t>
  </si>
  <si>
    <t>Sustav je mješoviti (tlačno-gravitacijski), dezinfekcija vode se vrši Izosanom-G</t>
  </si>
  <si>
    <t>www.moslavina-kutina.hr</t>
  </si>
  <si>
    <t>Ravnik , Osekovo</t>
  </si>
  <si>
    <t>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</si>
  <si>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</si>
  <si>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Rijeka Zrmanja (Dolac)</t>
  </si>
  <si>
    <t xml:space="preserve">Nije naše crpilište pa nismo mogli sve odgovoriti. </t>
  </si>
  <si>
    <t>info@vodovodiodvodnja-senj.hr</t>
  </si>
  <si>
    <t>099260 1272 (Matija Šolić)</t>
  </si>
  <si>
    <t>www.vodovodiodvodnja-senj.hr</t>
  </si>
  <si>
    <t>Hrmotine (Tunel Gusić polje -HE Senj)</t>
  </si>
  <si>
    <r>
      <t>4600 m</t>
    </r>
    <r>
      <rPr>
        <sz val="8"/>
        <rFont val="Calibri"/>
        <family val="2"/>
        <charset val="238"/>
      </rPr>
      <t>³</t>
    </r>
  </si>
  <si>
    <t>Vrzići i Krivi put nemaju vodovodnu mrežu;nedostaju naselja Šegote i Prizna, kao i naselje Senjska draga koje ima posebno izvorište</t>
  </si>
  <si>
    <t>Kupljena voda od Komunalca  Otočac</t>
  </si>
  <si>
    <t>200m³</t>
  </si>
  <si>
    <t>info@vodovod-dubrovnik.hr</t>
  </si>
  <si>
    <t>Svitava – Moševići</t>
  </si>
  <si>
    <t>Ur.broj: 534-07-1-1-3/3-16-8</t>
  </si>
  <si>
    <t>Ombla, Vrelo Šumet, Račevica</t>
  </si>
  <si>
    <t>Nereze</t>
  </si>
  <si>
    <t>Ur.broj:534-07-1-1-3/3-16-7</t>
  </si>
  <si>
    <t>Studenci</t>
  </si>
  <si>
    <t>Palata</t>
  </si>
  <si>
    <t>Galerija Žuljana</t>
  </si>
  <si>
    <t>Ur.broj:534-07-1-1-3/3-16-6</t>
  </si>
  <si>
    <t>Duboka ljuta, Zavrelje</t>
  </si>
  <si>
    <t>www.ponikve.hr</t>
  </si>
  <si>
    <t>EB-1, EB-2, EB-3</t>
  </si>
  <si>
    <t>stoka u slivu</t>
  </si>
  <si>
    <t>Bunar Paprati (EP-1)</t>
  </si>
  <si>
    <t>Izvorište Ponikve (CS Vela Fontana)</t>
  </si>
  <si>
    <t>stoka u slivu,mutnoća, željezo, mangan</t>
  </si>
  <si>
    <t>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</si>
  <si>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</si>
  <si>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Bunar Stara Baška (SBZ-1)</t>
  </si>
  <si>
    <t>reverzna osmoza</t>
  </si>
  <si>
    <t>www.vrelo.hr</t>
  </si>
  <si>
    <t>Vodovod Hrvatsko primorje južni ogranak</t>
  </si>
  <si>
    <t>natrij i vodljivost</t>
  </si>
  <si>
    <t>KLASA: UP/I-541-02/16-03/01 URBROJ: 534-07-1-1-3/3-16-3</t>
  </si>
  <si>
    <t>U ljetnom periodu u sustav vodoopskrbe se isporučuje i voda iz vlastitih bušotina te se u određenom omjeru miješa s vodom s kopna</t>
  </si>
  <si>
    <t>www.vode-vrbovsko.hr</t>
  </si>
  <si>
    <t>http://vode-vrbovsko.hr/index.php/vodoopskrba/analiza-vode-za-pice</t>
  </si>
  <si>
    <t>u nadležnosti Komunalca d.o.o. Delnice</t>
  </si>
  <si>
    <t>Draškovac</t>
  </si>
  <si>
    <t>0.48</t>
  </si>
  <si>
    <t>odstupanje u listopadu posljedica je trenutne povećane količine oborina koja je uzrokovala zamućenje vode, s tim da je istodobna kontrola izvorišta pokazala da izvorište nema povećanu mutnoću</t>
  </si>
  <si>
    <t>Javorova kosa</t>
  </si>
  <si>
    <t>Ribnjak</t>
  </si>
  <si>
    <t>1.0</t>
  </si>
  <si>
    <t>odstupanje je posljedica trenutne povećane količine oborina koja je uzrokovala zamućenje vode</t>
  </si>
  <si>
    <t>Topli potok</t>
  </si>
  <si>
    <t xml:space="preserve">     020  851 720</t>
  </si>
  <si>
    <t>www.vodovod-blato.hr</t>
  </si>
  <si>
    <t>Ukupno 5357m3</t>
  </si>
  <si>
    <t>Urbroj:534-07-1-1-3/3-16-8, Klasa:UP/I-541-02/16-03/13, Datum izdavanja, 30.prosinca 2016.</t>
  </si>
  <si>
    <t>30.12.2016.</t>
  </si>
  <si>
    <t>20.10.2018.</t>
  </si>
  <si>
    <t>do 400 mg/l</t>
  </si>
  <si>
    <t xml:space="preserve">u 2016.godini ih nije bilo budući smo rješenje ishodili tek krajem godine, u prosincu </t>
  </si>
  <si>
    <t>U 2016.u sklopu radnji na sanaciji gubitaka vode zamijenjeno je cca 890 m vodoopskrbnog cjevovoda te 673 vodomjera.Na području Općine Vela Luka u tijeku je izgradnja vodoopskrbnog cjevovoda za uvale Plitvina, Gradina i Stratinčica u dužini od 6500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</si>
  <si>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Ovdje se ne radi o crpilištu već o  većem broju izvorišta koja se sakupljaju u sabirnici Mlinica u Senjskoj Dragi . Vodovod i odvodnja ima ugovor o koncesiji na zahvaćenu vodu s Hrvatskim vodama. Sirova voda na dotoku u sabirnicu se analizira 2x godišnje i to u ljetnom i zimskom periodu te se vrši  dezinfekcija natrijevim hipokloritom prije ispuštanja u vodovodnu mrežu kojom se godišnje isporučuje 360 m³ vode.</t>
  </si>
  <si>
    <t>Pejo Trgovčević</t>
  </si>
  <si>
    <t>pejo@vodoopskrba-kupa.hr</t>
  </si>
  <si>
    <t>(0)44 815 915, kućni 106</t>
  </si>
  <si>
    <t>Sanja Sklepić Vukadinović</t>
  </si>
  <si>
    <t>ssvukadinovic@vodoopskrba-kuap.hr</t>
  </si>
  <si>
    <t>098/376-863</t>
  </si>
  <si>
    <t>tisak: NOVI SISAČKI TJEDNIK, web stranica</t>
  </si>
  <si>
    <t xml:space="preserve">VODOOPSKRBA KUPA D.O.O. OIB 26787524683, NOVO SELIŠTE bb, 44250 PETRINJA
</t>
  </si>
  <si>
    <t xml:space="preserve">VODOOPSKRBA KUPA D.O.O.  OIB 26787524683, NOVO SELIŠTE bb, 44250 PETRINJA
</t>
  </si>
  <si>
    <t>Sisački vodovod</t>
  </si>
  <si>
    <t>Vodozahvat Kupa</t>
  </si>
  <si>
    <t>SISAČKI VODOVOD</t>
  </si>
  <si>
    <t>nema spore FILTRACIJE</t>
  </si>
  <si>
    <t>10000 m3</t>
  </si>
  <si>
    <t>temperatura</t>
  </si>
  <si>
    <t>Klasa 541-02/12-04/16, Ur.Br. 534-09-1-1-3-/2-13-3 od 4. studenog 2013.g</t>
  </si>
  <si>
    <t>neograni</t>
  </si>
  <si>
    <t xml:space="preserve">Uz interni laboratorij provodi se: 1 x mjesečno ZZJZ SMŽ vodosprema; 1 x mjesečno ZZJZ SMŽ mjesto prodaje vode Sisačkom vodovodu; 4 x mjesečno ZZJZ SMŽ proširena analiza mjesto prodaje vode Sisačkom vodovodu; 24 x Kupa neki fizikalno kemijski parametri ZZJZ SMŽ; 1 x Kupa biološki pokazatelji ZZJZ SMŽ </t>
  </si>
  <si>
    <t>www.humvio.hr</t>
  </si>
  <si>
    <t>Harina Zlaka</t>
  </si>
  <si>
    <t>Kloriranje</t>
  </si>
  <si>
    <t xml:space="preserve">Vodovod Hrvatsko Primorje-Južni ogranak d.o.o. Senj
(71631587007) Stara cesta 3, 53270 Senj </t>
  </si>
  <si>
    <t>Darko Rukavina dipl.ing.</t>
  </si>
  <si>
    <t>vodovod-senj@gs.htnet.hr</t>
  </si>
  <si>
    <t>053 881 310</t>
  </si>
  <si>
    <t>Martina Galić Rukavina dipl.ing.</t>
  </si>
  <si>
    <t>kemija1@net.hr</t>
  </si>
  <si>
    <t>053 884 072</t>
  </si>
  <si>
    <t>099 7312 576</t>
  </si>
  <si>
    <t>www.vodovod-hrvatsko-primorje.hr</t>
  </si>
  <si>
    <t>SV.Juraj,Lukovo,Klada,Starigrad,Vicići,Jurkuša,Miškovići,Šegote,Stinica,Jablanac,Dragičevići,Prizna,Karlobag,otok Rab,otok Pag</t>
  </si>
  <si>
    <t>Vodozahvat Hrmotine</t>
  </si>
  <si>
    <t>Hrmotine/Bačvice</t>
  </si>
  <si>
    <t>darkomum@gmail.com</t>
  </si>
  <si>
    <t>098 255 420</t>
  </si>
  <si>
    <t>www.baranjski-vodovod.hr</t>
  </si>
  <si>
    <t xml:space="preserve"> Novi Čeminac</t>
  </si>
  <si>
    <t>Koknološ</t>
  </si>
  <si>
    <t>nepoznato, drugi distributer</t>
  </si>
  <si>
    <t>na sustavu:1.500m3</t>
  </si>
  <si>
    <t>Prosine</t>
  </si>
  <si>
    <t>u sklopu crpilišta: 310m3 (2x155m3)</t>
  </si>
  <si>
    <t>Topolje</t>
  </si>
  <si>
    <t>u sklopu crpilišta: 600m3 (2x300m3), 100m3, 150m3 / na sustavu: 200m3 (2x100m3)</t>
  </si>
  <si>
    <t>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</si>
  <si>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</si>
  <si>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Mario Brnabić, dipl.oec.</t>
  </si>
  <si>
    <t>91/2441874</t>
  </si>
  <si>
    <t>www.vode-jastrebarsko.hr</t>
  </si>
  <si>
    <t>Hrašća</t>
  </si>
  <si>
    <t>1.100 m3</t>
  </si>
  <si>
    <t>Sopote</t>
  </si>
  <si>
    <t>1.175 m3</t>
  </si>
  <si>
    <t>Gornja Draga, Srednja Draga,    Perlić Mlin, Prodin Dol 1 i Prodin Dol 2</t>
  </si>
  <si>
    <t>Blizina prometnice  prema kamenolomu kojom se kamionima odvozi materijal iz kamenoloma</t>
  </si>
  <si>
    <t>1.107 m3</t>
  </si>
  <si>
    <t>www.dukom.hr</t>
  </si>
  <si>
    <t>PETRUŠEVEC</t>
  </si>
  <si>
    <t>Pripada VIO Zagreb</t>
  </si>
  <si>
    <t>500x2</t>
  </si>
  <si>
    <t>BLANJE</t>
  </si>
  <si>
    <t>330 m3</t>
  </si>
  <si>
    <t>Naselja koja nedostaju,a dio su opskrbne zone:Luka,Greda,Lonjica. U ovu zonu ne pripada naselje Cerje.</t>
  </si>
  <si>
    <t>CUGOVEC</t>
  </si>
  <si>
    <t>50 m3</t>
  </si>
  <si>
    <t>ČRET- PODLUŽAN</t>
  </si>
  <si>
    <t>220 m3</t>
  </si>
  <si>
    <t>GRADEC</t>
  </si>
  <si>
    <t>60 m3</t>
  </si>
  <si>
    <t xml:space="preserve">Naselja koja nedostaju ,a dio su opskrbne zone:Martinska Ves,Cerje. U ovu opskrbnu zonu ne pripadaju naselja:Luka, Greda, Lonjica. </t>
  </si>
  <si>
    <t>http://www.vodovod-labin.hr</t>
  </si>
  <si>
    <t>Izvor F. Gaja - Kokoti</t>
  </si>
  <si>
    <t>Ispiranje dionica sa malom potrošnjom vode i dokloriranje</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</si>
  <si>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Če, NL, PVC, AC, LjŽ, PEHD, POC</t>
    </r>
  </si>
  <si>
    <t>Nadzor kvalitete vode provodi de interno i putem ZZJZIŽ,a učestalost putem internog laboratorija je jednom tjedno ,a putem zavoda jednom mjesečno  Raša-dezinfekcija elektrolitskim klorom</t>
  </si>
  <si>
    <t>nema zasebnog podatka već je uključen u ZO F. Gaja Kokoti</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</si>
  <si>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t>
    </r>
  </si>
  <si>
    <t>Nadzor kvalitete vode provodi de interno i putem ZZJZIŽ,a učestalost putem internog laboratorija je jednom tjedno ,a putem zavoda jednom mjesečno</t>
  </si>
  <si>
    <t>Izvor Kožljak</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</si>
  <si>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AC, PVC, NL, LjŽ, PEHD, POC</t>
    </r>
  </si>
  <si>
    <t>Nadzor kvalitete vode provodi de interno i putem ZZJZIŽ,a učestalost putem internog laboratorija je jednom tjedno ,a putem zavoda jednom mjesečno  Klor proizveden elektrolitskim postupkom</t>
  </si>
  <si>
    <t>Izvor Plomin</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</si>
  <si>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 LJŽ, AC, PEHD, POC</t>
    </r>
  </si>
  <si>
    <t>Nadzor kvalitete vode provodi de interno i putem ZZJZIŽ,a učestalost putem internog laboratorija je jednom tjedno ,a putem zavoda jednom mjesečno  Natrijev hipoklorit proizveden elektrolitskim postupkom</t>
  </si>
  <si>
    <t>www.ivkom-vode.hr</t>
  </si>
  <si>
    <t>Sutinska</t>
  </si>
  <si>
    <t>Beli Zdenci</t>
  </si>
  <si>
    <t>100 m3</t>
  </si>
  <si>
    <t>Bistrica / Žgano Vino</t>
  </si>
  <si>
    <t>2000 m3</t>
  </si>
  <si>
    <t>Ravna Gora</t>
  </si>
  <si>
    <t>200 m3</t>
  </si>
  <si>
    <t>150 m3</t>
  </si>
  <si>
    <t>Šumi</t>
  </si>
  <si>
    <t>Žgano Vino</t>
  </si>
  <si>
    <t>Tomislav Majetić</t>
  </si>
  <si>
    <t>majetic@papuk-doo.hr</t>
  </si>
  <si>
    <t>033 618 632</t>
  </si>
  <si>
    <t>99 258 5734</t>
  </si>
  <si>
    <t>www.voda-doo.hr</t>
  </si>
  <si>
    <t>Fatovi</t>
  </si>
  <si>
    <t>250m3</t>
  </si>
  <si>
    <t>Tisovac</t>
  </si>
  <si>
    <t>504m3</t>
  </si>
  <si>
    <t>tlačno-gravitacijski</t>
  </si>
  <si>
    <t>Toplice</t>
  </si>
  <si>
    <t xml:space="preserve">KOMUNALAC d.o.o. 
(79399174783) Kralja Petra Svačića 28, 23210 Biograd na Moru </t>
  </si>
  <si>
    <t>Kakma;Turanjsko Jezero;Biba</t>
  </si>
  <si>
    <t>taloženje</t>
  </si>
  <si>
    <t>ugradnja mjerača mutnoće vode na vodocrpilište Biba</t>
  </si>
  <si>
    <t>Mate Pušić,dipl.ing.građ.</t>
  </si>
  <si>
    <t>031 395 531</t>
  </si>
  <si>
    <t>091 8847158</t>
  </si>
  <si>
    <t>www.dvorac.hr</t>
  </si>
  <si>
    <t>Vodozahvat Drava</t>
  </si>
  <si>
    <t>predkloriranje, flokulacija, taloženje,dvostupanjska filtracija</t>
  </si>
  <si>
    <t>Vodocrpilište Jarčevac</t>
  </si>
  <si>
    <t>ozonizacija, aeracija, dvostupanjska filtracija, doziranje FeCL3</t>
  </si>
  <si>
    <t>irena.premate.ankon@vodovod-pula.hr</t>
  </si>
  <si>
    <t>www.vodovod-pula.hr</t>
  </si>
  <si>
    <t xml:space="preserve">VODOVOD PULA d.o.o. 
(19798348108) RADIĆEVA ULICA 9, 52100 Pula </t>
  </si>
  <si>
    <t>VSI Butoniga*</t>
  </si>
  <si>
    <t>Izvor na području Istarskog vodovoda Buzet</t>
  </si>
  <si>
    <t>zamjena stare vod.instalacije</t>
  </si>
  <si>
    <t xml:space="preserve">Miješanje vode crpilišta Butoniga, Rakonek, Šišan, Ševe, </t>
  </si>
  <si>
    <t>Izvor Gradole*</t>
  </si>
  <si>
    <t>Miješanje vode crpilišta Gradole, Butoniga(lijeti)</t>
  </si>
  <si>
    <t>Butoniga, Gradole, Rakonek, pulski bunari*</t>
  </si>
  <si>
    <t>Vrlo moguća, utjecaj propusnih sabirnih jama, obrade poljoprivrednih površina, slijevanja vode sa ceste, slivno područje</t>
  </si>
  <si>
    <t>05.02.2016.</t>
  </si>
  <si>
    <t>zamjena stare vod.instalacije, obnova objekata</t>
  </si>
  <si>
    <t xml:space="preserve">Miješanje vode crpilišta Butoniga, Rakonek, Gradole,Šišan </t>
  </si>
  <si>
    <t>Bunar Šišan*</t>
  </si>
  <si>
    <t>Vrlo moguća, utjecaj propusnih sabirnih jama, obrade poljoprivrednih površina, slijevanja vode sa ceste</t>
  </si>
  <si>
    <t>Bunar ŠIŠAN, mali udio miješanja vode iz Butonige i Rakoneka</t>
  </si>
  <si>
    <t>Izvor Rakonek*</t>
  </si>
  <si>
    <t>koagulacija, taloženje,  filtracija</t>
  </si>
  <si>
    <t>primjena novih tehn.rješenja kod zbrinjavanja otpadnih voda, zamjena stare vod.instalacije, obnova objekata</t>
  </si>
  <si>
    <t>Samo RAKONEK</t>
  </si>
  <si>
    <t>Kornelija Perković</t>
  </si>
  <si>
    <t>kornelija.perkovic@vode-lipik.hr</t>
  </si>
  <si>
    <t>0989870893</t>
  </si>
  <si>
    <t>www.vode-lipik.hr</t>
  </si>
  <si>
    <t>2300 m3</t>
  </si>
  <si>
    <t>http://www.vik-ka.hr/</t>
  </si>
  <si>
    <t>vodocpilišta Gaza 1, Gaza 3, Švarča, Mekušje, Borlin</t>
  </si>
  <si>
    <t>srednja</t>
  </si>
  <si>
    <t>15000 kubika</t>
  </si>
  <si>
    <t xml:space="preserve"> Nastavak hidrogeoloških radova za novo vodocrpilište. Sanacija i rekonstrukcija postojećih vodocpilišta Gaza 1 i Švarča. Puštanje u funkciju novog zdenca na vodocrpilištu Mekušje. Nabava i izvedba potrebnog broja limnigrafa za mjerenje nivoa vode u piezometrima . Daljnje unaprjeđenje i nadogradnja telemetrije, odnosno mjerenja i praćenja svih parametara neophodnih za pravilan i učinkovit rad sustava vodoopskrbe. Obnova starih dijelova sustava kroz održavanje.</t>
  </si>
  <si>
    <t>Gornje Pokupje, Levkušje</t>
  </si>
  <si>
    <t>vodocpilište Borlin</t>
  </si>
  <si>
    <t>U zonu Karlovac B treba dodati naselje Levkušje.</t>
  </si>
  <si>
    <t>vodocrpilišta Gaza 1, Vukmanić</t>
  </si>
  <si>
    <t>Dio Skakavca dobiva vodu s vodocrpilišta Vukmanića dio s vodocpilišta Gaza 1 te je stoga povećan broj uzoraka</t>
  </si>
  <si>
    <t>vodocrpilište Vukmanić</t>
  </si>
  <si>
    <t>300 litara</t>
  </si>
  <si>
    <t>uzorkuje se dva puta tjedno, materijal cijevi je još i salonit</t>
  </si>
  <si>
    <t>www.kkd.hr</t>
  </si>
  <si>
    <t>Ljuta</t>
  </si>
  <si>
    <r>
      <t>2395 m</t>
    </r>
    <r>
      <rPr>
        <sz val="8"/>
        <rFont val="Calibri"/>
        <family val="2"/>
        <charset val="238"/>
      </rPr>
      <t>³</t>
    </r>
  </si>
  <si>
    <t xml:space="preserve">Učestalost nadzora kvalitete vode- 1 x tjedno, </t>
  </si>
  <si>
    <t>Duboka Ljuta</t>
  </si>
  <si>
    <r>
      <t>2740 m</t>
    </r>
    <r>
      <rPr>
        <sz val="8"/>
        <rFont val="Calibri"/>
        <family val="2"/>
        <charset val="238"/>
      </rPr>
      <t>³</t>
    </r>
  </si>
  <si>
    <t>sustav je kombinirani- tlačni i gravitacijski</t>
  </si>
  <si>
    <t>www.vodovod-novska.hr</t>
  </si>
  <si>
    <t>Drenov Bok</t>
  </si>
  <si>
    <t>1x3000m3  1x1000m3</t>
  </si>
  <si>
    <t>/</t>
  </si>
  <si>
    <t>http://vodovod-ogulin.hr/</t>
  </si>
  <si>
    <t>Bocino Vrelo</t>
  </si>
  <si>
    <t>1500 m3</t>
  </si>
  <si>
    <t>Krakar</t>
  </si>
  <si>
    <t>Zagroska Mrežnica</t>
  </si>
  <si>
    <t>400 m3</t>
  </si>
  <si>
    <t>2002 m3</t>
  </si>
  <si>
    <t>Zdiška</t>
  </si>
  <si>
    <t>Iz ove zone Gaboš prebačen u novu ZO, kao i Ostrovo</t>
  </si>
  <si>
    <t xml:space="preserve">VODOVOD I ODVODNJA VOJNIĆ d.o.o. 
(19392196591) Andrije Hebranga 9, 47220 Vojnić </t>
  </si>
  <si>
    <t>www.viov.hr</t>
  </si>
  <si>
    <t>ZO Velika Kladuša</t>
  </si>
  <si>
    <t>ZO Krstinja</t>
  </si>
  <si>
    <t>ZO Kupljensko</t>
  </si>
  <si>
    <t>ZO Utinja Vrelo</t>
  </si>
  <si>
    <t xml:space="preserve">Crevarska Strana, Slavsko Polje, Brnjavac, Pajić Potok                                         </t>
  </si>
  <si>
    <t xml:space="preserve">VODOVOD D.O.O. 
(77317840351) ČETVRT VRILO 6, 21310 Omiš </t>
  </si>
  <si>
    <t>Matko Kovačević</t>
  </si>
  <si>
    <t>matko.kovacevic@vodovod.hr</t>
  </si>
  <si>
    <t>021/755111</t>
  </si>
  <si>
    <t>Milka Kovačić</t>
  </si>
  <si>
    <t>milka.kovacic@vodovod.hr; omis@vodovod.hr</t>
  </si>
  <si>
    <t>021/861236</t>
  </si>
  <si>
    <t>099/3119026</t>
  </si>
  <si>
    <t>www.vodovod.hr</t>
  </si>
  <si>
    <t>VODOZAHVAT HE ZAKUČAC</t>
  </si>
  <si>
    <t>Naselje Zadvarje pripada ZO Cetina A-Zadvarje</t>
  </si>
  <si>
    <t>VODOZAHVAT HE KRALJEVAC</t>
  </si>
  <si>
    <t>VODOZAHVAT RUDA</t>
  </si>
  <si>
    <t>Sustav je u izgradnji</t>
  </si>
  <si>
    <t>VODOZAHVAT GOJSALIĆA VRILO</t>
  </si>
  <si>
    <t>ŠIMUN BORIĆ</t>
  </si>
  <si>
    <t>protokol@vodovod-makarska.hr</t>
  </si>
  <si>
    <t>fax 021/ 612 173;021 616 001</t>
  </si>
  <si>
    <t>ANA SMOLJANOVIĆ</t>
  </si>
  <si>
    <t>ana.bajic@gmail.com</t>
  </si>
  <si>
    <t>021/729-091</t>
  </si>
  <si>
    <t>098/1816102</t>
  </si>
  <si>
    <t>www.vodovod-makarska.hr</t>
  </si>
  <si>
    <t>Kraljevac</t>
  </si>
  <si>
    <t>100-4000 m3</t>
  </si>
  <si>
    <t>Zamjena dotrajalih cijevi i ostalih komponenti sustava, redovno čišćenje i ispiranje sustava</t>
  </si>
  <si>
    <t>tlačni i gravitacijski, Nadzor je jednom tjedno</t>
  </si>
  <si>
    <t>Vrutak - Bast</t>
  </si>
  <si>
    <t>, Nadzor je jednom tjednotlačni i gravitacijski</t>
  </si>
  <si>
    <t>Vrutak - Makarska</t>
  </si>
  <si>
    <t>500-2000 m3</t>
  </si>
  <si>
    <t>Vrutak - Podgora</t>
  </si>
  <si>
    <t>60-2000 m3</t>
  </si>
  <si>
    <t>tlačni i gravitacijski, elementarni klor i natrijev hipoklorit</t>
  </si>
  <si>
    <t>www.vodovodsib.hr</t>
  </si>
  <si>
    <t>Jaruga</t>
  </si>
  <si>
    <t>interni laboratorij</t>
  </si>
  <si>
    <t>Čikola</t>
  </si>
  <si>
    <t>71 900</t>
  </si>
  <si>
    <t>Jaruga,Čikola</t>
  </si>
  <si>
    <t>Jaruga,Jandrići</t>
  </si>
  <si>
    <t>Miljacka</t>
  </si>
  <si>
    <t>www.vodovod-sb.hr</t>
  </si>
  <si>
    <t xml:space="preserve">VODOVOD D.O.O. 
(80535169523) NIKOLE ZRINSKOG 25, 35000 Slavonski Brod        (Vodovod Vinkovci upravlja vodocrpilištem Sikirevci ) </t>
  </si>
  <si>
    <t>Vodocrpilište Sikirevci</t>
  </si>
  <si>
    <t>Mala, gotovo nikakva.</t>
  </si>
  <si>
    <t>ZO Sikirevci - jedan put tjedno</t>
  </si>
  <si>
    <t>Vodocrpilište Jelas</t>
  </si>
  <si>
    <t>Djelomična oksidacija s kisikom iz zraka , faza predozonizacije,filtracija kroz dvoslojne filtere ( pijesak + hidroantracit ), faza glavne ozonizacije , filtracija kroz aktivni ugljen,doziranje klor dioksida.</t>
  </si>
  <si>
    <r>
      <t>7578 m</t>
    </r>
    <r>
      <rPr>
        <vertAlign val="superscript"/>
        <sz val="8"/>
        <rFont val="Arial"/>
        <family val="2"/>
        <charset val="238"/>
      </rPr>
      <t>3</t>
    </r>
  </si>
  <si>
    <t xml:space="preserve">Poboljšanje vidimo u spajanju Z.O. Sikirevci zapad  sa  Z.O Slavonski Brod. </t>
  </si>
  <si>
    <t>www.jp-komunalac.hr</t>
  </si>
  <si>
    <t>Pašna vrela</t>
  </si>
  <si>
    <t>Da, usljed velike količine padalina dolazi do zamućenja vode, te pojava fekalnih koliforma</t>
  </si>
  <si>
    <t>40 m3</t>
  </si>
  <si>
    <t>Nedostaju naselja Donji Hrastovac i Staza</t>
  </si>
  <si>
    <t>www.vgvodoopskrba.hr</t>
  </si>
  <si>
    <t>Vodocrpilište Velika Gorica</t>
  </si>
  <si>
    <t xml:space="preserve">Mogućnost kontaminacije herbicidima </t>
  </si>
  <si>
    <t>Uveden HACCP</t>
  </si>
  <si>
    <t>Na popisu naselja nedostaju Gustelnica, Kostanjevec, Peršinovec, Skender Brdo i Veliko Polje dok naselja Petravec i Roženica nisu uključeni u sustav javne vodoopskrbe                               Kontrolu zdravstvene ispravnosti vode obavlja i akreditirani laboratorij Zavoda za javno zdravstvo                                Dnevno isporučeno za kućanstva   6439 m3</t>
  </si>
  <si>
    <t xml:space="preserve">REGIONALNI VODOVOD DAVOR - GRADIŠKA d.o.o. 
(37450963870) Vladimira Nazora 62, 35425 Davor </t>
  </si>
  <si>
    <t>www.rvd.hr.</t>
  </si>
  <si>
    <t xml:space="preserve">REGIONALNI VODOVOD DAVOR - NOVA GRADIŠKA d.o.o. 
(37450963870) Vladimira Nazora 62, 35425 Davor </t>
  </si>
  <si>
    <t>Davor</t>
  </si>
  <si>
    <t>vrlo mala</t>
  </si>
  <si>
    <t>oksidacija,    biološka filtracija</t>
  </si>
  <si>
    <t>2500 m3</t>
  </si>
  <si>
    <t>zbog nedovršenosti sustava naswlja:Gunjavci, Drežnik,Komarnica,Magić Mala,Seoce,Siče i Štivica još nisu priključeni</t>
  </si>
  <si>
    <t>Klokun,Modro oko</t>
  </si>
  <si>
    <t>Mutnoća</t>
  </si>
  <si>
    <t>Klokun</t>
  </si>
  <si>
    <t>www.liburnijske-vode.hr</t>
  </si>
  <si>
    <t>Bistrica (kupljena voda vodovoda Ilirska Bistrica -SLO)</t>
  </si>
  <si>
    <t xml:space="preserve">Nema      (podatak dobiven od vodovoda Ilirska Bistrica -SLO) </t>
  </si>
  <si>
    <t xml:space="preserve">1.interni laboratorij u suradnji s vanjskim privatnim laboratorijem  vrši planske kontrole vode 1x mjesečno. Po potrebi interni laboratorij radi dodatne kontrole .    2. po preuzimanju klorirane vode iz SLO ne radi se više dodatna dezinfekcija Dezinfekciju elementarnim klorom provodi vodovod Ilirska Bistrica                3. isporučena voda gospodarstvu (m 3) uključuje i  vodu prodanu vodovodu Ilirska Bistrica (SLO za Jelšane)  </t>
  </si>
  <si>
    <t>Vela Učka,Mala Učka ,Tunel Učka ,Rečina</t>
  </si>
  <si>
    <t xml:space="preserve">Katastar onečiščivača na Učki : septičke jame objekta na Učki ,ispušni plinovi i otpadne vode od pranja obloge tunela Učke,spremnik goriva za potrebe agregata radara MORH-a    </t>
  </si>
  <si>
    <t>Sredić</t>
  </si>
  <si>
    <t xml:space="preserve">Erozija terena,  ispaša ovaca </t>
  </si>
  <si>
    <t xml:space="preserve">1.interni laboratorij u suradnji s vanjskim privatnim laboratorijem  vrši planske kontrole vode 1x mjesečno. Po potrebi interni laboratorij radi dodatne kontrole .  </t>
  </si>
  <si>
    <t xml:space="preserve">Vela Učka,Mala Učka,Tunel Učka,Rečina i kupljena voda rječkog vodovoda (crpilišta Rječina i Zvir) </t>
  </si>
  <si>
    <t xml:space="preserve">Katastar onečiščivača na Učki : septičke jame objekta na Učki ,ispušni plinovi i otpadne vode od pranja obloge tunela Učke, spremnik goriva za potrebe agregata radara MORH-a  (podaci se odnose samo na vlastita izvorišta)  </t>
  </si>
  <si>
    <t xml:space="preserve">1.interni laboratorij u suradnji s vanjskim privatnim laboratorijem  vrši planske kontrole vode 1x mjesečno. Po potrebi interni laboratorij radi dodatne kontrole .   2.postoji kombinacija gravitacijsko -tlačnog s obzirom da se mnoge VS pune crpkama ,a do potrošača je uvijek gravitacijska opskrba                             3. postoji kombinacija dezinfekcije :        a) plinski klor na izvoru Tunel Učka,         b) UV na izvoru Mala Učka                    c) NaOCl za  izvore  Vela Učka, Mala Učka i Rečina                                            d) kupljena riječka voda dezinficirama  klordioksidom  dodatno se doklorira NaCLO.                                                     4. isporučena voda gospodarstvu (m 3) uključuje i  vodu prodanu vodovodu Rijeka za Klanu . </t>
  </si>
  <si>
    <t>Ivan Grgičević</t>
  </si>
  <si>
    <t>grgičević@hvarskivodovod.hr</t>
  </si>
  <si>
    <t>021 778 261</t>
  </si>
  <si>
    <t>Luka Bunčuga</t>
  </si>
  <si>
    <t>buncuga@hvarskivodovod.hr</t>
  </si>
  <si>
    <t>021 778261</t>
  </si>
  <si>
    <t>www.hvarskivodovod.hr</t>
  </si>
  <si>
    <t>Zagrad - Omiš</t>
  </si>
  <si>
    <t>mutnoća vode</t>
  </si>
  <si>
    <t>Dva uzorka analize vode u naselju Selca  bila su nesukladna, odnosno imali su povećani koeficijent mutnoće vode. Do toga je došlo usljed smanjene potrošnje vode tijekom zime i taloženjem  u cjevovodu. Nakon ispiranja cjevovoda, obavljeno je ponovnou zrokovanja vode, koje je pokazalo da je uzorak sukladan.</t>
  </si>
  <si>
    <t>Zadvarje</t>
  </si>
  <si>
    <t>MATE JUKIĆ PRIV. UP.</t>
  </si>
  <si>
    <t>tajnica@viock.hr</t>
  </si>
  <si>
    <t>021/668 154</t>
  </si>
  <si>
    <t>MIRJANA JAGNJIĆ-DADIĆ</t>
  </si>
  <si>
    <t>mirjana.jdadic@gmail.com; mirjana.dadic@viock.hr</t>
  </si>
  <si>
    <t>021/668 159</t>
  </si>
  <si>
    <t>099/2114153</t>
  </si>
  <si>
    <t>Mukišnica</t>
  </si>
  <si>
    <t>broj stanovnika priključen na javnu mrežu  je 30</t>
  </si>
  <si>
    <t>Kosinac</t>
  </si>
  <si>
    <t>naselja koja su dio zone opskrbe spada i Čačijin dolac -Prijarica</t>
  </si>
  <si>
    <t>Ruda</t>
  </si>
  <si>
    <t>broj stanovnika priključen na javnu mrežu  je 22 500</t>
  </si>
  <si>
    <t>nadzor kvalitete vode obavlja se svakodnevno  i u internom laboratoriju</t>
  </si>
  <si>
    <t>Šilovka</t>
  </si>
  <si>
    <t>www.ivb.hr</t>
  </si>
  <si>
    <t>Akumulacija Butoniga</t>
  </si>
  <si>
    <t>Operativni plan interventnih mjera u slučaju izvanrednog i iznenadnog onečišćenja izvorišta voda za piće</t>
  </si>
  <si>
    <t>flotacija, dezinfekcija</t>
  </si>
  <si>
    <t>materijali koji se koriste su. LJ.Ž. (ljevano željezo, nodularni ljev, blutop), PVC (polivinil klorid), PEHD (tvrdi polietilen), Č (čelik), AC (azbest cement) i POL (centrifugirani poliester)</t>
  </si>
  <si>
    <t>izvor Gradole</t>
  </si>
  <si>
    <t>OOperativni plan interventnih mjera u slučaju izvanrednog i iznenadnog onečišćenja izvorišta voda za piće</t>
  </si>
  <si>
    <t>dezinfekcija</t>
  </si>
  <si>
    <t>zimi Izvor Sv. Ivan, ljeti Butoniga</t>
  </si>
  <si>
    <t>zimi Sv. Ivan, ljeti Butoniga</t>
  </si>
  <si>
    <t>www.kvio.hr</t>
  </si>
  <si>
    <t xml:space="preserve">1.interni laboratorij u suradnji s vanjskim privatnim laboratorijem  vrši planske kontrole vode 1x mjesečno. Po potrebi interni laboratorij radi dodatne kontrole .  2. postoji kombinacija gravitacijsko -tlačnog s obzirom da se mnoge VS pune crpkama ,a do potrošača je uvijek gravitacijska opskrba                             3. postoji kombinacija dezinfekcije :        a) plinski klor na izvoru Tunel Učka,         b) UV na izvoru Mala Učka                      c) NaOCl za  izvore Vela Učka, Mala Učka i Rečina                                            4. s obzirom da u popisu imena naselja u naravi postoji samo jedna Mala Učka drugi isti naziv je izbrisan iz predmetnog popisa   </t>
  </si>
  <si>
    <t>www.komunalno-zapresic.hr</t>
  </si>
  <si>
    <t>Šibice</t>
  </si>
  <si>
    <t>na priljevnom području: poljoprivredna proiz.; farmaceutska industrija; još neizgrađena fekalna mreža; rijeka Sava; međunarodna pruga iz smjera Slovenije ( granični prijelaz Harmica), gradnja zaprešićke zaobilaznice ; postojeće i planirane benzinske pumpe</t>
  </si>
  <si>
    <t xml:space="preserve">Gradnja sustava javne odvodnje na priljevnom području; u tijeku je izrada projektnog zadatka i priprema natječaja za izradu  projektne dokumentacije  II. i III. stupnja pročišćavanja na centralnom uređaju za pročišćavanje otpadnih voda Zaprešić; rekonstrukcija i sanacija postojeće vodoopkrbne mreže   </t>
  </si>
  <si>
    <t xml:space="preserve">Stupac "D"- Kraj Donji upisan dva puta: jedan brisati;                           Stupac "S"- dodati: "duktil";              Stupac "X"- dodati: " i interni laboratorij";                        Stupac "Y"- upisati: "jedan put tjedno" </t>
  </si>
  <si>
    <t>www.vode-pisarovina.hr</t>
  </si>
  <si>
    <t>Meljin Bratina (zdenci Meljin i Đumlije), Žeravinec Bratina (od 11. mjeseca 2016.)</t>
  </si>
  <si>
    <t>Žeravinec -otklanjanje amonijaka, mangana i željeza biološkim načinom, Đumlije - otklanjanje željeza-pješčani filtri</t>
  </si>
  <si>
    <t>1200 m3</t>
  </si>
  <si>
    <t>U naseljima ZO nedostaje naselje Podgorje Jamničko</t>
  </si>
  <si>
    <t>www.vodovod-metkovic.hr</t>
  </si>
  <si>
    <t>Doljani, BIH</t>
  </si>
  <si>
    <t>SIJEČANJ</t>
  </si>
  <si>
    <t>VELJAČA</t>
  </si>
  <si>
    <t>TROSTRUKA</t>
  </si>
  <si>
    <t>VIŠA SILA, REDOVNO KLORIRANJE</t>
  </si>
  <si>
    <t>Izvorište Prud</t>
  </si>
  <si>
    <t>www.spelekom.hr</t>
  </si>
  <si>
    <t>Plitvička jezera (vodovod Korenica)</t>
  </si>
  <si>
    <t>U analitčkim izvješćima zavoda za javno zdravstvo ocjena i odstupanje bude u najčešće u 8 mjesecu zbog turističke sezone odnosno velikog broja kvarova tokom dana.</t>
  </si>
  <si>
    <t xml:space="preserve">NAŠIČKI VODOVOD d.o.o. 
(89523454310) Braće Radića 188, 31500 Našice </t>
  </si>
  <si>
    <t>031 613 176</t>
  </si>
  <si>
    <t>091 3613 296</t>
  </si>
  <si>
    <t>www.nasicki-vodovod.hr</t>
  </si>
  <si>
    <t>BUNAR TOPLICE</t>
  </si>
  <si>
    <t>CRPILIŠTE VELIMIROVAC</t>
  </si>
  <si>
    <t>izvorišta Beli zdenci i Gorjani</t>
  </si>
  <si>
    <t>15-100 m3</t>
  </si>
  <si>
    <t>Kaptaže Gorjak i Strahinje, zdenci u Podgori i Grobotek, Podbrezovica</t>
  </si>
  <si>
    <t>15-400m3</t>
  </si>
  <si>
    <t>Petruševec</t>
  </si>
  <si>
    <t>ispiranje prema Planu ispiranja vodoopskrbnog sustava(HACCP)</t>
  </si>
  <si>
    <t>https://www.rad-drnis.hr/</t>
  </si>
  <si>
    <t>Izvorište Čikola</t>
  </si>
  <si>
    <t>Niska</t>
  </si>
  <si>
    <t>Materijal:PEHD, PVC</t>
  </si>
  <si>
    <t>Izvorište Čikola; Izvorište Točak</t>
  </si>
  <si>
    <t>Izvorište Točak</t>
  </si>
  <si>
    <t>www.komunalno-ozalj.com</t>
  </si>
  <si>
    <t>Jaškovo-Opara</t>
  </si>
  <si>
    <t>pesticidi</t>
  </si>
  <si>
    <t>sustav tlačno-gravitacijski</t>
  </si>
  <si>
    <t>Kuniće brisati, sustav tlačno- gravitacijski</t>
  </si>
  <si>
    <t>Obrh</t>
  </si>
  <si>
    <t>Rajakovići</t>
  </si>
  <si>
    <t>www.kcvode.hr</t>
  </si>
  <si>
    <t>Ivanščak, Lipovec</t>
  </si>
  <si>
    <t>poljoprivreda, prometne havarije</t>
  </si>
  <si>
    <t>redovito ispiranje mreže</t>
  </si>
  <si>
    <t>www.tekija.hr</t>
  </si>
  <si>
    <t>Kutjevačka Rika</t>
  </si>
  <si>
    <t>Velika</t>
  </si>
  <si>
    <t>Učestalost nadzora kvalitete: 2 puta tjedno;</t>
  </si>
  <si>
    <t>Izvorište  Brodski Brđani, Izvorište Djedina Rijeka</t>
  </si>
  <si>
    <t>Sustav vodoopskrbe Brđani - tlačni, a za Djedinu Rijeku - gravitacijski</t>
  </si>
  <si>
    <t>Crpilište Zapadno Polje Požega, Crplište Luke Požega, Izvorište Stražemanka, Izvorište Veličanka</t>
  </si>
  <si>
    <t>Demanganizacija (crpilište Luke Požega)</t>
  </si>
  <si>
    <t>Sustav vodoopskbe je kombinirani (gravitacijsko-tlačni); u popisu naselja ZO su i naselja Novi Bankovci i Daranovci</t>
  </si>
  <si>
    <t>Izvorište Radaškovac</t>
  </si>
  <si>
    <t>U popisu naselja ZO nije navedeno naselje Nova Lipovica</t>
  </si>
  <si>
    <t>Izvorište Stražemanka, Izvorište Veličanka</t>
  </si>
  <si>
    <t>Učestalost nadzora kvalitete: 2 - 3 puta tjedno; u popisu naselja ZO nalaze se naselja koja nisu priključena na sustav javne vodoopskrbe: Bešinci, Markovac, Nježić</t>
  </si>
  <si>
    <t>materijal: PHD, duktil, analize: svakodnevno</t>
  </si>
  <si>
    <t>SANJA ŠMIDT PELIKAN</t>
  </si>
  <si>
    <t>sanja.smidt@darkom-daruvar.hr</t>
  </si>
  <si>
    <t>0916045972</t>
  </si>
  <si>
    <t>www.darkom-daruvar.hr</t>
  </si>
  <si>
    <t>Vodozahvat Pakra-Sloboština</t>
  </si>
  <si>
    <t>Flokulacija, taloženje, filtracija (pješćani filtri)</t>
  </si>
  <si>
    <t>Kaptaža Škodinovac</t>
  </si>
  <si>
    <t>Kaptaža Puklica</t>
  </si>
  <si>
    <t>099/806-0889</t>
  </si>
  <si>
    <t>www.opcina-kapela.hr</t>
  </si>
  <si>
    <t>Delovi Vodne usluge, Bjelovar</t>
  </si>
  <si>
    <t>4 puta godišnje</t>
  </si>
  <si>
    <t>nije primjenjivo</t>
  </si>
  <si>
    <t xml:space="preserve"> nije primjenjivo</t>
  </si>
  <si>
    <t>Komunalac Rovišće je distributer vode na području Općine Rovišće, vodu preuzima(kupuje) od javnog vodnog isporučitelja Vodne usluge d.o.o Bjelovar</t>
  </si>
  <si>
    <t>tehnicki.saktor@vodovodiodvodnja.t-com.hr</t>
  </si>
  <si>
    <t>www.vodovod-i-odvodnja.hr</t>
  </si>
  <si>
    <t>KAKAMA</t>
  </si>
  <si>
    <t>Dodati novu ZO KRKA, za naselje Radošinovci</t>
  </si>
  <si>
    <t>ZRMANJA</t>
  </si>
  <si>
    <t>VODOVOD I ODVODNJA d.o.o, (62529089333)Kralja Tomislava 11, 23420 Benkovac</t>
  </si>
  <si>
    <t>DRAGO DAVIDOVIC</t>
  </si>
  <si>
    <t>drago.davidovic@vik-split.ht</t>
  </si>
  <si>
    <t>021 407205</t>
  </si>
  <si>
    <t>DANIJELA MATIJACA – LOVRIĆ</t>
  </si>
  <si>
    <t>danijela.matijacalovric@vil-split.hr</t>
  </si>
  <si>
    <t>www.vik-split.hr</t>
  </si>
  <si>
    <t>Cetina – Gata</t>
  </si>
  <si>
    <t>Mjesta: Blizna Donja, Blizna Gornja, Mitlo , Rastovac, Sevid, Blaca, Seget Gornji, Donje Ogorje, Gornje Ogorje, Mala Milešina, Pribude, Radošić,, Radunić nemaju vodovodni priključak.</t>
  </si>
  <si>
    <t>Nadalje izvorište Cetina i Ruda  VIK Split ne kontrolira već samo granični dio navedene vodoopskrbne mreže kao i područje Podošljaka koje također nije preuzeto od strane VIK a Split.</t>
  </si>
  <si>
    <t>Rimski bunar; Dolac</t>
  </si>
  <si>
    <t>UP/I-541-02/16-03/08,URBROJ 534-07-1-1-6/3-16-5, 14 RUJNA2016</t>
  </si>
  <si>
    <t>lipanj</t>
  </si>
  <si>
    <t>prosinac</t>
  </si>
  <si>
    <t>Prijedlog općini Marina za saniranje kapteže i odabir tehnologije za smanjenje boćatosti</t>
  </si>
  <si>
    <t>Jadro</t>
  </si>
  <si>
    <t>61 200</t>
  </si>
  <si>
    <t>Natječaj za odavir tehnologije kondicioniranja vode za piće</t>
  </si>
  <si>
    <t>LUKA ĆORIĆ</t>
  </si>
  <si>
    <t>ured@vodovod-imk.hr</t>
  </si>
  <si>
    <t>021/843-550</t>
  </si>
  <si>
    <t>ANTONIJA ĆAPIN</t>
  </si>
  <si>
    <t>antonija@vodovod-imk.hr</t>
  </si>
  <si>
    <t>021/412-680</t>
  </si>
  <si>
    <t>098/9415 639</t>
  </si>
  <si>
    <t>www.vodovod-imk.hr</t>
  </si>
  <si>
    <t>350-1000</t>
  </si>
  <si>
    <t>Laboratorij zavoda za javno zdravstvo*</t>
  </si>
  <si>
    <t>Opačac</t>
  </si>
  <si>
    <t>200-1200</t>
  </si>
  <si>
    <t>Čara, Zavalatica, Korčula, Lumbarda, Pupnat, Račišće, Žrnovo</t>
  </si>
  <si>
    <t>IZVOR NORIN</t>
  </si>
  <si>
    <t>Odstupanje se 
odnosi na povećanu mutnoću vode kao posljedica izrazito obilnih kiša.</t>
  </si>
  <si>
    <t>Naselja Raba, Slivno i Zavala nemaju izgrađenu  vodoopskrbnu mrežu.</t>
  </si>
  <si>
    <t>U navedenim naseljima distribuciju vode  vrši Vodovod Janjina</t>
  </si>
  <si>
    <t>98376744
098 376 744</t>
  </si>
  <si>
    <t>vio-topusko.hr</t>
  </si>
  <si>
    <t>VODOCRPILIŠTE 
PERNA
adresa:Perna 10, Topusko</t>
  </si>
  <si>
    <t>URED SVETI IVAN ZELINA: Ivica Kudelić</t>
  </si>
  <si>
    <t>www.viozz.hr</t>
  </si>
  <si>
    <t>Velika i mala reka</t>
  </si>
  <si>
    <t>1800 m3</t>
  </si>
  <si>
    <t>CRPILIŠTE GAREŠNICA</t>
  </si>
  <si>
    <t>UR.BR.:534-07-1-1-6/3-16-3; KLASA: UP/I-541-02/16-03/06 OD 20.06.2016</t>
  </si>
  <si>
    <t>As 25µg</t>
  </si>
  <si>
    <t>As 45µg</t>
  </si>
  <si>
    <t>PILOT PROJEKT U SVRHU IZRADE TEHNOLOŠKOG RIJEŠNJA</t>
  </si>
  <si>
    <t>http://www.vodovod.brinje.hr</t>
  </si>
  <si>
    <t>Maljkovac</t>
  </si>
  <si>
    <t>srednje</t>
  </si>
  <si>
    <t>Žižić</t>
  </si>
  <si>
    <t>200-400</t>
  </si>
  <si>
    <t>www.vodakom.hr</t>
  </si>
  <si>
    <t>CRPILIŠTE PITOMAČA - LOKACIJA LISIČINE</t>
  </si>
  <si>
    <t>MINIMALNO - ODNOSNO NIKAKVO</t>
  </si>
  <si>
    <t>1000M3</t>
  </si>
  <si>
    <t xml:space="preserve">ODSTUPANJA NEMAMO NITI SMO IMALI </t>
  </si>
  <si>
    <t>www.opcinajasenovac.</t>
  </si>
  <si>
    <t>Jasenovac</t>
  </si>
  <si>
    <t>180 m3</t>
  </si>
  <si>
    <t>Općina Krašić-Vode Krašić</t>
  </si>
  <si>
    <t>CS Krašić</t>
  </si>
  <si>
    <t>LABORATORIJ ZAVODA ZA JAVNO ZDRAVSTVO</t>
  </si>
  <si>
    <t>CS Puškarov Jarak</t>
  </si>
  <si>
    <t>vodovod@vodovod-gp.hr</t>
  </si>
  <si>
    <t>098 436 183</t>
  </si>
  <si>
    <t>www.vodovod-gp.hr/</t>
  </si>
  <si>
    <t>Grubišno Polje i Veliki Zdenci</t>
  </si>
  <si>
    <t>500 m3 i 200 m3</t>
  </si>
  <si>
    <t>Postoji posebna ZO Veliki Zdenci u kojoj se nalaze naselja Veliki i Mali Zdenci</t>
  </si>
  <si>
    <t>www.vodovod-zadar.hr</t>
  </si>
  <si>
    <t>Onečišćenja sa slijevnog podučja - ceste, divlja odlagališta otpada, poljoprivredne aktivnosti, nepostojanje sustava odvodnje, poslovne zone</t>
  </si>
  <si>
    <t>ductile, čelik, LJ.Ž., AC, PVC, PE, poc. čel.</t>
  </si>
  <si>
    <t>Onečišćenja sa slijevnog podučja - ceste, divlja odlagališta otpada, poljoprivredne aktivnosti, nepostojanje sustava odvodnje, stočna farma, poslovne zone</t>
  </si>
  <si>
    <t>ductila, LJ.Ž., AC, PVC, PE, poc. čel.</t>
  </si>
  <si>
    <r>
      <rPr>
        <b/>
        <sz val="8"/>
        <color indexed="8"/>
        <rFont val="Arial Narrow"/>
        <family val="2"/>
        <charset val="238"/>
      </rPr>
      <t xml:space="preserve">Crpilište Muškovci    </t>
    </r>
    <r>
      <rPr>
        <sz val="8"/>
        <color indexed="8"/>
        <rFont val="Arial Narrow"/>
        <family val="2"/>
        <charset val="238"/>
      </rPr>
      <t xml:space="preserve"> ( velebitski izvori, pritoke rijeke Zrmanje i površinski vodozahvat ne rijeci Zrmanji)</t>
    </r>
  </si>
  <si>
    <t>Onečišćenja sa slijevnog podučja - prometnice, divlja odlagališta otpada, nepostojanje sustava odvodnje, utjecaj aktivnosti na području Gračaca i okolice, rekrativni sadržaji uzvodno od površinskog vodozahvata ( kupalište, ugostiteljski objekti, promet, rafting…</t>
  </si>
  <si>
    <t>ductil, čelik, LJ.Ž., AC, PVC, PE, poc. čel.</t>
  </si>
  <si>
    <t>direktor@komunalije-novalja.hr</t>
  </si>
  <si>
    <t>053/663-753</t>
  </si>
  <si>
    <t>www.komunalije-novalja.hr</t>
  </si>
  <si>
    <t>10 552</t>
  </si>
  <si>
    <t>Hrmotine</t>
  </si>
  <si>
    <t xml:space="preserve">- Komunalije doo Novalja kupuju već pripremljenu vodu </t>
  </si>
  <si>
    <t xml:space="preserve">KOMUNALNO TRGOVAČKO DRUŠTVO GUNJA D.O.O. 
(88688133030) Vladimira Nazora 97, 32260 Gunja </t>
  </si>
  <si>
    <t>http://www.ktd-gunja.hr/</t>
  </si>
  <si>
    <t xml:space="preserve">KOMUNALNO TRGOVAČKO DRUŠTVO GUNJA D.O.O. 
(88688133030) Vladimira NAZORA 97, 32260 Gunja </t>
  </si>
  <si>
    <t>www.komunalno-dugaresa.hr</t>
  </si>
  <si>
    <t>"PETAK" DONJI VELEMERIĆ</t>
  </si>
  <si>
    <t>TLAČNO GRAVITACIJSKI CJEVOVOD</t>
  </si>
  <si>
    <t>"DOBRA" NOVIGRAD NA DOBRI</t>
  </si>
  <si>
    <t>"GREDAR" KRNJAK</t>
  </si>
  <si>
    <t>"POPOŠĆAK" ZAVRŠJE</t>
  </si>
  <si>
    <t>ZO OGULIN (ispostava vode drugog javnog isporučitelja Vodovod i kanalizacija OGULIN)</t>
  </si>
  <si>
    <t>Podumol, Dani, Špehari, Mateše, Grabrk, Otok Na Dobri, Podrebar, Krč Bosiljevski, Rendulići, Strgari, Lipošćaki, Malik, Umol, Soline</t>
  </si>
  <si>
    <t>www.privreda-petrinja.hr</t>
  </si>
  <si>
    <t>Pecki, Vodoopskrba Kupa d.o.o., Križ, Hrastovica</t>
  </si>
  <si>
    <t>Velika Gorica</t>
  </si>
  <si>
    <t>Crpilište Đurići-Račinovci</t>
  </si>
  <si>
    <t>30 m3</t>
  </si>
  <si>
    <t>Crpililšte Sikirevci</t>
  </si>
  <si>
    <t>Ivan Šostarec mag.ing.mech</t>
  </si>
  <si>
    <t>ivan.sostarec@komundju.hr</t>
  </si>
  <si>
    <t>091/3119121</t>
  </si>
  <si>
    <t>www.komundju.hr</t>
  </si>
  <si>
    <t>Komunalije d.o.o. Đurđevac "ĐURĐEVAC 2", Ina-industrija nafte d.d., Zagreb</t>
  </si>
  <si>
    <t>redovita kontrola vodoopskrben mreže, ventila i hidranata</t>
  </si>
  <si>
    <t>Vodne usluge d.o.o., Bjelovar i Koprivničke vode d.o.o., Koprivnica,</t>
  </si>
  <si>
    <t>www.viocl.hr</t>
  </si>
  <si>
    <t>Vodocrpilište Vrana      ( Vransko jezero)</t>
  </si>
  <si>
    <t>- nepoštivanje zona sanitarne zaštite jezera  - prekomjerno crpljenje vode iz jezera  i pad razine jezera (prodor mora)                         - pojave nakupina algi ili porast vodenog bilja      - porast temperature vode                          - onečišćenje sliva</t>
  </si>
  <si>
    <t xml:space="preserve"> 16 735 m3   </t>
  </si>
  <si>
    <t>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</si>
  <si>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komunalno.hr</t>
  </si>
  <si>
    <t>Trstenik</t>
  </si>
  <si>
    <t>Vratno</t>
  </si>
  <si>
    <t>26.04.2016.</t>
  </si>
  <si>
    <t>18.05.2016.</t>
  </si>
  <si>
    <t>501mg/l</t>
  </si>
  <si>
    <t>400mg/l</t>
  </si>
  <si>
    <t>parametar kod kojeg je došlo do odstupanja: klorati</t>
  </si>
  <si>
    <t>www.vodovod-zrnovnica.hr</t>
  </si>
  <si>
    <t>Rijeka</t>
  </si>
  <si>
    <t>Žrnovnica</t>
  </si>
  <si>
    <t>Žrnovnica Rijeka</t>
  </si>
  <si>
    <t>www.komrad.hr</t>
  </si>
  <si>
    <t>SOBUNAR VOĆIN</t>
  </si>
  <si>
    <t>veća</t>
  </si>
  <si>
    <t>NEMA ,Trenutno u fazi izvođenje radova</t>
  </si>
  <si>
    <t>VODOCRPILIŠTE MEDINCI</t>
  </si>
  <si>
    <t>1000 m3</t>
  </si>
  <si>
    <t xml:space="preserve">hidrobel@hidrobel.hr,                            </t>
  </si>
  <si>
    <t>099 392 3154</t>
  </si>
  <si>
    <t>www.hidrobel.hr</t>
  </si>
  <si>
    <t xml:space="preserve">Hidrobel d.o.o. 
(90047074492) Radnička 1/b, 31551 Belišće </t>
  </si>
  <si>
    <t>Rijeka Drava ,Belišće</t>
  </si>
  <si>
    <t>P2-Čišćenje, ispiranje i/ili dezinfekcija kontaminiranih</t>
  </si>
  <si>
    <t>www.vio.hr</t>
  </si>
  <si>
    <t xml:space="preserve">mangan </t>
  </si>
  <si>
    <t>Demanganizacija</t>
  </si>
  <si>
    <t>u prethodno upisani podatak o duljini razvodne mreže za navedenu zonu uključena su i sljedeća naselja, koja nisu na popisu: Prekvršje, Šimunčevec, Kašina i Blaguša, s duljinom mreže od 26 km</t>
  </si>
  <si>
    <t>Strmec, Mala Mlaka, Zapruđe i Petruševec</t>
  </si>
  <si>
    <t>željezo i mangan (Strmec); atrazin i nitrati (Mala Mlaka); mangan (Petruševec)</t>
  </si>
  <si>
    <t>Demanganizacija (Petruševec)</t>
  </si>
  <si>
    <t>GČ Novi Zagreb istok prebaciti u ZO ZAGREB JUGOISTOK</t>
  </si>
  <si>
    <t>u prethodno upisani podatak o duljini razvodne mreže za navedenu zonu uključena su i sljedeća naselja, koja nisu na popisu: Horvati, Kupinečki Kraljevec, Zadvorsko, Strmec, Donji Trpuci, Gornji Dragonožec, Lipnica i Havidić Selo,  s duljinom mreže od 87 km</t>
  </si>
  <si>
    <t>Sašnak, Mala Mlaka i Petruševec</t>
  </si>
  <si>
    <t>tetrakloreten, tetraklorugljik i nitrati (Sašnak); atrazin i nitrati (Mala Mlaka); mangan (Petruševec)</t>
  </si>
  <si>
    <t>Aktivni ugljen (Sašnak); Demanganizacija (Petruševec)</t>
  </si>
  <si>
    <t>Strmec, Mala Mlaka</t>
  </si>
  <si>
    <t xml:space="preserve">željezo i mangan (Strmec); atrazin i nitrati (Mala Mlaka) </t>
  </si>
  <si>
    <t xml:space="preserve">Slapnica </t>
  </si>
  <si>
    <t>mikrobiološko onečišćenje (broj kolonija, ukupni koliformi, fekalni koliformi, E. coli, enterokoki)</t>
  </si>
  <si>
    <t>u prethodno upisani podatak o duljini razvodne mreže za navedenu zonu uključeno je i naselje Velika Rakovica, koje nije na popisu, sa duljinom mreže od 4 km</t>
  </si>
  <si>
    <t>Strmec</t>
  </si>
  <si>
    <t>željezo i mangan</t>
  </si>
  <si>
    <t>ZO ZAGREB ISTOK (Petruševec)</t>
  </si>
  <si>
    <t>ZO ZAGREB JUG (Mala Mlaka, Zapruđe)</t>
  </si>
  <si>
    <t>ZO ZAGREB JUGOISTOK (Petruševec)</t>
  </si>
  <si>
    <t>ZO ZAGREB SJEVER    (Sašnak)</t>
  </si>
  <si>
    <t>ZO ZAGREB ZAPAD          (Strmec, Mala Mlaka)</t>
  </si>
  <si>
    <t>ZO SLAPNICA (Slapnica)</t>
  </si>
  <si>
    <t>ZO STRMEC     (Strmec)</t>
  </si>
  <si>
    <t xml:space="preserve">KOMUNALIJE VODOVOD  D.O.O. 
(80000408229) SVETOG ANDRIJE 14, 43240 Čazma </t>
  </si>
  <si>
    <t>tehnicka@komunalije.htnet.hr</t>
  </si>
  <si>
    <t>Matio Fučkalo</t>
  </si>
  <si>
    <t>043 772505</t>
  </si>
  <si>
    <t>091 1771025</t>
  </si>
  <si>
    <t xml:space="preserve">KOMUNALIJE VODOVOD D.O.O. 
(80000408229) SVETOG ANDRIJE 14, 43240 Čazma </t>
  </si>
  <si>
    <t>kupujemo vodu nemamo svoje vodozahvate</t>
  </si>
  <si>
    <t>MILAŠEVAC, VRTLINSKA</t>
  </si>
  <si>
    <t>90m3</t>
  </si>
  <si>
    <t xml:space="preserve">sustav je gravitacijski i  tlačni . Za dezinfekciju koristimo:Natrijev klorit 7,5%                     Klorovodične ,kiseline 9%, Natrijev hipoklorit 15%
</t>
  </si>
  <si>
    <t xml:space="preserve">KOMUNALIJE  VODOVOD D.O.O. 
(80000408229) SVETOG ANDRIJE 14, 43240 Čazma </t>
  </si>
  <si>
    <t>Mile Uremović</t>
  </si>
  <si>
    <t>098/245-970</t>
  </si>
  <si>
    <t>http://usluga-gospic.hr</t>
  </si>
  <si>
    <t>Mrđenovac, Košna Voda, Vrbas, Vriline</t>
  </si>
  <si>
    <t>Navedene 3 vodospreme dijelom opskrbljuju: ZO MRĐENOVAC i ZO PAZARIŠTA II. Za dezinfekciju se koristi još: Natrijev hipoklorit (Vrbas) i Elementarni klor (Mrđenovac)</t>
  </si>
  <si>
    <t xml:space="preserve">Košna Voda                               </t>
  </si>
  <si>
    <t>Košna Voda</t>
  </si>
  <si>
    <t>Mrđenovac</t>
  </si>
  <si>
    <t>Ričina, Pećina, Odra, Domićuša, Muharov Jarak</t>
  </si>
  <si>
    <t>Za dezinfekciju se koristi još: Natrijev hipoklorit (Odra, Domićuša i Muharov Jarak)</t>
  </si>
  <si>
    <t>Mrđenovac, Ričina, Pećina</t>
  </si>
  <si>
    <t>Navedeno izvorište dijelom opskrblje i ZO PAZARIŠTA I (naselja: Smiljan, Rastoka)</t>
  </si>
  <si>
    <t>Vrbas</t>
  </si>
  <si>
    <t>Vriline</t>
  </si>
  <si>
    <t>TONČI TRUTANIĆ</t>
  </si>
  <si>
    <t>trutanic@vodovod-brac.hr</t>
  </si>
  <si>
    <t>021/631 141,021/631 511</t>
  </si>
  <si>
    <t>FRANE SABIONCELLO</t>
  </si>
  <si>
    <t>frane@vodovod-brac.hr</t>
  </si>
  <si>
    <t>021/631 141, 021/631 511</t>
  </si>
  <si>
    <t>098/265572</t>
  </si>
  <si>
    <t>http://vodovod-brac.hr/</t>
  </si>
  <si>
    <t>Zagrad</t>
  </si>
  <si>
    <t>PEHD, DUCTIL, AZBEST CEMENT, od 01.10-30.04., Dva puta mjesečno od 01.05.-30.09., Uzrko odstupanaj: Neispravno uzimanje uzorka; Kontaminacija pri uzorkovanju</t>
  </si>
  <si>
    <t>Podzemna</t>
  </si>
  <si>
    <t>Tlačno-gravitacijski</t>
  </si>
  <si>
    <t>http://www.komunalac-otocac.hr/komunalac/</t>
  </si>
  <si>
    <t>Ličko lešće</t>
  </si>
  <si>
    <t>100-3500 m3</t>
  </si>
  <si>
    <t>Interni laboratorij i ZZJZ</t>
  </si>
  <si>
    <t>Jedan put tjedno</t>
  </si>
  <si>
    <t>Tri puta mjesečno</t>
  </si>
  <si>
    <t>Dva puta tjedno</t>
  </si>
  <si>
    <t>Dva puta godišnje</t>
  </si>
  <si>
    <t>Četiri puta godišnje (kvartalno)</t>
  </si>
  <si>
    <t>Klorati</t>
  </si>
  <si>
    <t>Chlormax</t>
  </si>
  <si>
    <t>Elementarni klor + Natrijev hipoklorit</t>
  </si>
  <si>
    <t>Izosan-G</t>
  </si>
  <si>
    <t>Klorni dioksid + Natrijev hipoklorit</t>
  </si>
  <si>
    <t>Genox</t>
  </si>
  <si>
    <t>Klorni dioksid + Elementarni klor + Natrijev hipoklorit</t>
  </si>
  <si>
    <t>Lijevano željezo, azbest-cement, PVC, PEHD</t>
  </si>
  <si>
    <t>PEHD, cement, azbest</t>
  </si>
  <si>
    <t>PEHD, duktil</t>
  </si>
  <si>
    <t>POL (centrifugalni poliester)</t>
  </si>
  <si>
    <t>Lijevano željezo, POL, azbest</t>
  </si>
  <si>
    <t>Salonit, PVC, PEHD</t>
  </si>
  <si>
    <t>PEHD, duktil, Azbest-cement</t>
  </si>
  <si>
    <t>Sustav - novo</t>
  </si>
  <si>
    <t>Učestalost nadzora kvalitete vode - novo</t>
  </si>
  <si>
    <t>Materijal razvodne mreže - novo</t>
  </si>
  <si>
    <t>Dva puta mjesečno i kvartalno</t>
  </si>
  <si>
    <t>Površinska + podzemna</t>
  </si>
  <si>
    <t>Duktil</t>
  </si>
  <si>
    <t>Lijevano željezo, duktil, azbest-cement, PEHD, PVC</t>
  </si>
  <si>
    <t>Tip vode - novo</t>
  </si>
  <si>
    <t>Način dezinfekcije - novo</t>
  </si>
  <si>
    <r>
      <t>As 50</t>
    </r>
    <r>
      <rPr>
        <sz val="8"/>
        <rFont val="Calibri"/>
        <family val="2"/>
        <charset val="238"/>
      </rPr>
      <t>µg</t>
    </r>
  </si>
  <si>
    <r>
      <t xml:space="preserve">Vodocrpilište: </t>
    </r>
    <r>
      <rPr>
        <sz val="8"/>
        <color indexed="8"/>
        <rFont val="Arial Narrow"/>
        <family val="2"/>
        <charset val="238"/>
      </rPr>
      <t xml:space="preserve">  Blatsko polje             </t>
    </r>
    <r>
      <rPr>
        <b/>
        <sz val="8"/>
        <color indexed="8"/>
        <rFont val="Arial Narrow"/>
        <family val="2"/>
        <charset val="238"/>
      </rPr>
      <t xml:space="preserve">Izvorišta: </t>
    </r>
    <r>
      <rPr>
        <sz val="8"/>
        <color indexed="8"/>
        <rFont val="Arial Narrow"/>
        <family val="2"/>
        <charset val="238"/>
      </rPr>
      <t xml:space="preserve">    Studenac, Prcalo, Prbako, Gugić</t>
    </r>
  </si>
  <si>
    <r>
      <t>Sustav</t>
    </r>
    <r>
      <rPr>
        <sz val="8"/>
        <rFont val="Arial"/>
        <family val="2"/>
        <charset val="238"/>
      </rPr>
      <t xml:space="preserve">: Vodovodni sustav je kombinrani gravitacijsko-tlačni             </t>
    </r>
    <r>
      <rPr>
        <b/>
        <sz val="8"/>
        <rFont val="Arial"/>
        <family val="2"/>
        <charset val="238"/>
      </rPr>
      <t>Način dezinfekcije:</t>
    </r>
    <r>
      <rPr>
        <sz val="8"/>
        <rFont val="Arial"/>
        <family val="2"/>
        <charset val="238"/>
      </rPr>
      <t xml:space="preserve">      na izvorištu Studenac voda prolazi dezinfekciju plinskim klorom, a na ostala tri izvorišta 15% otopinom natrijeva hipoklorita. Također, na izvorištu Prbako osim dezinfekcije natrijevim hipokloritom postoji mogućnost dezinfekcije ekološki certificiranim dezinfecijensom GENOX.</t>
    </r>
  </si>
  <si>
    <r>
      <t xml:space="preserve">ne raspolažemo podacima o broju stanovnika priključenih na javnu mrežu </t>
    </r>
    <r>
      <rPr>
        <sz val="8"/>
        <color indexed="53"/>
        <rFont val="Arial Narrow"/>
        <family val="2"/>
        <charset val="238"/>
      </rPr>
      <t>(14 279??)</t>
    </r>
  </si>
  <si>
    <r>
      <t>ne raspolažemo podacima o broju stanovnika priključenih na javnu mrežu (</t>
    </r>
    <r>
      <rPr>
        <sz val="8"/>
        <color indexed="53"/>
        <rFont val="Arial Narrow"/>
        <family val="2"/>
        <charset val="238"/>
      </rPr>
      <t>134</t>
    </r>
    <r>
      <rPr>
        <sz val="8"/>
        <color indexed="8"/>
        <rFont val="Arial Narrow"/>
        <family val="2"/>
        <charset val="238"/>
      </rPr>
      <t>??)</t>
    </r>
  </si>
  <si>
    <r>
      <t xml:space="preserve">ne raspolažemo podacima o broju stanovnika priključenih na javnu mrežu </t>
    </r>
    <r>
      <rPr>
        <sz val="8"/>
        <color indexed="53"/>
        <rFont val="Arial Narrow"/>
        <family val="2"/>
        <charset val="238"/>
      </rPr>
      <t>(5835??)</t>
    </r>
  </si>
  <si>
    <r>
      <t>ne raspolažemo podacima o broju stanovnika priključenih na javnu mrežu</t>
    </r>
    <r>
      <rPr>
        <sz val="8"/>
        <color indexed="53"/>
        <rFont val="Arial Narrow"/>
        <family val="2"/>
        <charset val="238"/>
      </rPr>
      <t xml:space="preserve"> (1456)</t>
    </r>
  </si>
  <si>
    <r>
      <t>2050 m</t>
    </r>
    <r>
      <rPr>
        <vertAlign val="superscript"/>
        <sz val="8"/>
        <rFont val="Arial"/>
        <family val="2"/>
        <charset val="238"/>
      </rPr>
      <t>3</t>
    </r>
  </si>
  <si>
    <r>
      <t>800 m</t>
    </r>
    <r>
      <rPr>
        <vertAlign val="superscript"/>
        <sz val="8"/>
        <rFont val="Arial"/>
        <family val="2"/>
        <charset val="238"/>
      </rPr>
      <t>3</t>
    </r>
  </si>
  <si>
    <r>
      <t>6990 m</t>
    </r>
    <r>
      <rPr>
        <vertAlign val="superscript"/>
        <sz val="8"/>
        <rFont val="Arial"/>
        <family val="2"/>
        <charset val="238"/>
      </rPr>
      <t>3</t>
    </r>
  </si>
  <si>
    <r>
      <t>9190 m</t>
    </r>
    <r>
      <rPr>
        <vertAlign val="superscript"/>
        <sz val="8"/>
        <rFont val="Arial"/>
        <family val="2"/>
        <charset val="238"/>
      </rPr>
      <t>3</t>
    </r>
  </si>
  <si>
    <r>
      <t>300 m</t>
    </r>
    <r>
      <rPr>
        <vertAlign val="superscript"/>
        <sz val="8"/>
        <rFont val="Arial"/>
        <family val="2"/>
        <charset val="238"/>
      </rPr>
      <t>3</t>
    </r>
  </si>
  <si>
    <r>
      <t>200 m</t>
    </r>
    <r>
      <rPr>
        <vertAlign val="superscript"/>
        <sz val="8"/>
        <rFont val="Arial"/>
        <family val="2"/>
        <charset val="238"/>
      </rPr>
      <t>3</t>
    </r>
  </si>
  <si>
    <r>
      <t xml:space="preserve">50 </t>
    </r>
    <r>
      <rPr>
        <sz val="8"/>
        <rFont val="Calibri"/>
        <family val="2"/>
        <charset val="238"/>
      </rPr>
      <t>µ</t>
    </r>
    <r>
      <rPr>
        <sz val="8"/>
        <rFont val="Arial"/>
        <family val="2"/>
        <charset val="238"/>
      </rPr>
      <t>g/l</t>
    </r>
  </si>
  <si>
    <r>
      <t>330 m</t>
    </r>
    <r>
      <rPr>
        <vertAlign val="superscript"/>
        <sz val="8"/>
        <rFont val="Arial"/>
        <family val="2"/>
        <charset val="238"/>
      </rPr>
      <t>3</t>
    </r>
  </si>
  <si>
    <r>
      <t>250 m</t>
    </r>
    <r>
      <rPr>
        <sz val="8"/>
        <rFont val="Calibri"/>
        <family val="2"/>
        <charset val="238"/>
      </rPr>
      <t>³</t>
    </r>
  </si>
  <si>
    <r>
      <t xml:space="preserve">Do 50 </t>
    </r>
    <r>
      <rPr>
        <sz val="8"/>
        <color indexed="53"/>
        <rFont val="Arial"/>
        <family val="2"/>
        <charset val="1"/>
      </rPr>
      <t>μg/l</t>
    </r>
  </si>
  <si>
    <r>
      <t xml:space="preserve">23 </t>
    </r>
    <r>
      <rPr>
        <sz val="8"/>
        <color indexed="53"/>
        <rFont val="Arial"/>
        <family val="2"/>
      </rPr>
      <t>μg/l</t>
    </r>
  </si>
  <si>
    <r>
      <t xml:space="preserve">48,7 </t>
    </r>
    <r>
      <rPr>
        <sz val="8"/>
        <color indexed="53"/>
        <rFont val="Arial"/>
        <family val="2"/>
      </rPr>
      <t>μg/l</t>
    </r>
  </si>
  <si>
    <r>
      <t>1500 m</t>
    </r>
    <r>
      <rPr>
        <vertAlign val="superscript"/>
        <sz val="8"/>
        <rFont val="Arial Narrow"/>
        <family val="2"/>
        <charset val="1"/>
      </rPr>
      <t>3</t>
    </r>
  </si>
  <si>
    <r>
      <t xml:space="preserve">Pored ispitivanja laboratorija ZZJZ kontrola vode se radi i u internom laboratoriju čije rezultate pribrajamo u polju </t>
    </r>
    <r>
      <rPr>
        <b/>
        <sz val="8"/>
        <rFont val="Arial Narrow"/>
        <family val="2"/>
        <charset val="1"/>
      </rPr>
      <t>kontrole kvalitete vode</t>
    </r>
  </si>
  <si>
    <r>
      <t>2x330 m</t>
    </r>
    <r>
      <rPr>
        <vertAlign val="superscript"/>
        <sz val="8"/>
        <rFont val="Arial Narrow"/>
        <family val="2"/>
        <charset val="1"/>
      </rPr>
      <t>3</t>
    </r>
  </si>
  <si>
    <r>
      <t>7450 m</t>
    </r>
    <r>
      <rPr>
        <sz val="8"/>
        <rFont val="Calibri"/>
        <family val="2"/>
        <charset val="238"/>
      </rPr>
      <t>³</t>
    </r>
  </si>
  <si>
    <r>
      <t>1000 m</t>
    </r>
    <r>
      <rPr>
        <vertAlign val="superscript"/>
        <sz val="8"/>
        <rFont val="Arial"/>
        <family val="2"/>
        <charset val="238"/>
      </rPr>
      <t>3</t>
    </r>
    <r>
      <rPr>
        <sz val="8"/>
        <rFont val="Arial"/>
        <family val="2"/>
        <charset val="238"/>
      </rPr>
      <t>,        6000 m</t>
    </r>
    <r>
      <rPr>
        <vertAlign val="superscript"/>
        <sz val="8"/>
        <rFont val="Arial"/>
        <family val="2"/>
        <charset val="238"/>
      </rPr>
      <t>3</t>
    </r>
  </si>
  <si>
    <r>
      <t>2000 m</t>
    </r>
    <r>
      <rPr>
        <vertAlign val="superscript"/>
        <sz val="8"/>
        <rFont val="Arial"/>
        <family val="2"/>
        <charset val="238"/>
      </rPr>
      <t>3</t>
    </r>
  </si>
  <si>
    <r>
      <t>Fe 400</t>
    </r>
    <r>
      <rPr>
        <sz val="8"/>
        <rFont val="Arial"/>
        <family val="2"/>
        <charset val="1"/>
      </rPr>
      <t>µg/l</t>
    </r>
  </si>
  <si>
    <r>
      <t>Fe 10</t>
    </r>
    <r>
      <rPr>
        <sz val="8"/>
        <rFont val="Arial"/>
        <family val="2"/>
        <charset val="1"/>
      </rPr>
      <t>µg/l</t>
    </r>
  </si>
  <si>
    <r>
      <t>Fe 320</t>
    </r>
    <r>
      <rPr>
        <sz val="8"/>
        <rFont val="Arial"/>
        <family val="2"/>
        <charset val="1"/>
      </rPr>
      <t>µg/l</t>
    </r>
  </si>
  <si>
    <r>
      <t>400 m</t>
    </r>
    <r>
      <rPr>
        <vertAlign val="superscript"/>
        <sz val="8"/>
        <rFont val="Arial"/>
        <family val="2"/>
        <charset val="238"/>
      </rPr>
      <t>3</t>
    </r>
  </si>
  <si>
    <r>
      <t>As 30,9</t>
    </r>
    <r>
      <rPr>
        <sz val="8"/>
        <rFont val="Arial"/>
        <family val="2"/>
        <charset val="1"/>
      </rPr>
      <t>µg/l</t>
    </r>
  </si>
  <si>
    <r>
      <t>Fe 800</t>
    </r>
    <r>
      <rPr>
        <sz val="8"/>
        <rFont val="Arial"/>
        <family val="2"/>
        <charset val="1"/>
      </rPr>
      <t>µg/l</t>
    </r>
    <r>
      <rPr>
        <sz val="8"/>
        <rFont val="Arial"/>
        <family val="2"/>
        <charset val="238"/>
      </rPr>
      <t>, Mn 100µg/l,  boja 60, mutnoća 8</t>
    </r>
  </si>
  <si>
    <r>
      <t>Fe 430</t>
    </r>
    <r>
      <rPr>
        <sz val="8"/>
        <rFont val="Arial"/>
        <family val="2"/>
        <charset val="1"/>
      </rPr>
      <t>µg/l</t>
    </r>
    <r>
      <rPr>
        <sz val="8"/>
        <rFont val="Arial"/>
        <family val="2"/>
        <charset val="238"/>
      </rPr>
      <t>, Mn 60µg/l,  boja 20, mutnoća 1,78</t>
    </r>
  </si>
  <si>
    <r>
      <t>Fe 740</t>
    </r>
    <r>
      <rPr>
        <sz val="8"/>
        <rFont val="Arial"/>
        <family val="2"/>
        <charset val="1"/>
      </rPr>
      <t>µg/l</t>
    </r>
    <r>
      <rPr>
        <sz val="8"/>
        <rFont val="Arial"/>
        <family val="2"/>
        <charset val="238"/>
      </rPr>
      <t>, Mn 124µg/l,  boja 51, mutnoća 6,63</t>
    </r>
  </si>
  <si>
    <r>
      <t>Fe 400</t>
    </r>
    <r>
      <rPr>
        <sz val="8"/>
        <rFont val="Arial"/>
        <family val="2"/>
        <charset val="1"/>
      </rPr>
      <t>µg/l</t>
    </r>
    <r>
      <rPr>
        <sz val="8"/>
        <rFont val="Arial"/>
        <family val="2"/>
        <charset val="238"/>
      </rPr>
      <t>, Mn 150µg/l,  boja 30</t>
    </r>
  </si>
  <si>
    <r>
      <t>Fe 20</t>
    </r>
    <r>
      <rPr>
        <sz val="8"/>
        <rFont val="Arial"/>
        <family val="2"/>
        <charset val="1"/>
      </rPr>
      <t>µg/l</t>
    </r>
    <r>
      <rPr>
        <sz val="8"/>
        <rFont val="Arial"/>
        <family val="2"/>
        <charset val="238"/>
      </rPr>
      <t>, Mn 40µg/l,  boja 0</t>
    </r>
  </si>
  <si>
    <r>
      <t>Fe 90</t>
    </r>
    <r>
      <rPr>
        <sz val="8"/>
        <rFont val="Arial"/>
        <family val="2"/>
        <charset val="1"/>
      </rPr>
      <t>µg/l</t>
    </r>
    <r>
      <rPr>
        <sz val="8"/>
        <rFont val="Arial"/>
        <family val="2"/>
        <charset val="238"/>
      </rPr>
      <t>, Mn 71µg/l,  boja 10</t>
    </r>
  </si>
  <si>
    <r>
      <t>Fe 650</t>
    </r>
    <r>
      <rPr>
        <sz val="8"/>
        <rFont val="Arial"/>
        <family val="2"/>
        <charset val="1"/>
      </rPr>
      <t>µg/l</t>
    </r>
    <r>
      <rPr>
        <sz val="8"/>
        <rFont val="Arial"/>
        <family val="2"/>
        <charset val="238"/>
      </rPr>
      <t>, Mn 85µg/l, NH</t>
    </r>
    <r>
      <rPr>
        <vertAlign val="subscript"/>
        <sz val="8"/>
        <rFont val="Arial"/>
        <family val="2"/>
        <charset val="238"/>
      </rPr>
      <t>4</t>
    </r>
    <r>
      <rPr>
        <vertAlign val="superscript"/>
        <sz val="8"/>
        <rFont val="Arial"/>
        <family val="2"/>
        <charset val="238"/>
      </rPr>
      <t>+</t>
    </r>
    <r>
      <rPr>
        <sz val="8"/>
        <rFont val="Arial"/>
        <family val="2"/>
        <charset val="238"/>
      </rPr>
      <t xml:space="preserve"> 0,9mg/l, nitrat 80mg/l i As 50µg/l</t>
    </r>
  </si>
  <si>
    <r>
      <t>Fe 10</t>
    </r>
    <r>
      <rPr>
        <sz val="8"/>
        <rFont val="Arial"/>
        <family val="2"/>
        <charset val="1"/>
      </rPr>
      <t>µg/l</t>
    </r>
    <r>
      <rPr>
        <sz val="8"/>
        <rFont val="Arial"/>
        <family val="2"/>
        <charset val="238"/>
      </rPr>
      <t>, Mn 14µg/l, NH</t>
    </r>
    <r>
      <rPr>
        <vertAlign val="subscript"/>
        <sz val="8"/>
        <rFont val="Arial"/>
        <family val="2"/>
        <charset val="238"/>
      </rPr>
      <t>4</t>
    </r>
    <r>
      <rPr>
        <vertAlign val="superscript"/>
        <sz val="8"/>
        <rFont val="Arial"/>
        <family val="2"/>
        <charset val="238"/>
      </rPr>
      <t>+</t>
    </r>
    <r>
      <rPr>
        <sz val="8"/>
        <rFont val="Arial"/>
        <family val="2"/>
        <charset val="238"/>
      </rPr>
      <t xml:space="preserve"> 0,28g/l, nitrat 1mg/l i As 37,7µg/l</t>
    </r>
  </si>
  <si>
    <r>
      <t>Fe 630</t>
    </r>
    <r>
      <rPr>
        <sz val="8"/>
        <rFont val="Arial"/>
        <family val="2"/>
        <charset val="1"/>
      </rPr>
      <t>µg/l</t>
    </r>
    <r>
      <rPr>
        <sz val="8"/>
        <rFont val="Arial"/>
        <family val="2"/>
        <charset val="238"/>
      </rPr>
      <t>, Mn 75µg/l, NH</t>
    </r>
    <r>
      <rPr>
        <vertAlign val="subscript"/>
        <sz val="8"/>
        <rFont val="Arial"/>
        <family val="2"/>
        <charset val="238"/>
      </rPr>
      <t>4</t>
    </r>
    <r>
      <rPr>
        <vertAlign val="superscript"/>
        <sz val="8"/>
        <rFont val="Arial"/>
        <family val="2"/>
        <charset val="238"/>
      </rPr>
      <t>+</t>
    </r>
    <r>
      <rPr>
        <sz val="8"/>
        <rFont val="Arial"/>
        <family val="2"/>
        <charset val="238"/>
      </rPr>
      <t xml:space="preserve"> 0,46mg/l, nitrat 2,8mg/l </t>
    </r>
  </si>
  <si>
    <r>
      <t>6600 m</t>
    </r>
    <r>
      <rPr>
        <vertAlign val="superscript"/>
        <sz val="8"/>
        <rFont val="Arial"/>
        <family val="2"/>
        <charset val="238"/>
      </rPr>
      <t>3</t>
    </r>
  </si>
  <si>
    <r>
      <t>Fe 700</t>
    </r>
    <r>
      <rPr>
        <sz val="8"/>
        <rFont val="Arial"/>
        <family val="2"/>
        <charset val="1"/>
      </rPr>
      <t>µg/l</t>
    </r>
    <r>
      <rPr>
        <sz val="8"/>
        <rFont val="Arial"/>
        <family val="2"/>
        <charset val="238"/>
      </rPr>
      <t>, Mn 150µg/l</t>
    </r>
  </si>
  <si>
    <r>
      <t>Fe 30</t>
    </r>
    <r>
      <rPr>
        <sz val="8"/>
        <rFont val="Arial"/>
        <family val="2"/>
        <charset val="1"/>
      </rPr>
      <t>µg/l</t>
    </r>
    <r>
      <rPr>
        <sz val="8"/>
        <rFont val="Arial"/>
        <family val="2"/>
        <charset val="238"/>
      </rPr>
      <t>, Mn 19µg/l</t>
    </r>
  </si>
  <si>
    <r>
      <t>Fe 700</t>
    </r>
    <r>
      <rPr>
        <sz val="8"/>
        <rFont val="Arial"/>
        <family val="2"/>
        <charset val="1"/>
      </rPr>
      <t>µg/l</t>
    </r>
    <r>
      <rPr>
        <sz val="8"/>
        <rFont val="Arial"/>
        <family val="2"/>
        <charset val="238"/>
      </rPr>
      <t>, Mn 106µg/l</t>
    </r>
  </si>
  <si>
    <r>
      <t xml:space="preserve"> Mn 100µg/l, NH</t>
    </r>
    <r>
      <rPr>
        <vertAlign val="subscript"/>
        <sz val="8"/>
        <rFont val="Arial"/>
        <family val="2"/>
        <charset val="238"/>
      </rPr>
      <t>4</t>
    </r>
    <r>
      <rPr>
        <vertAlign val="superscript"/>
        <sz val="8"/>
        <rFont val="Arial"/>
        <family val="2"/>
        <charset val="238"/>
      </rPr>
      <t>+</t>
    </r>
    <r>
      <rPr>
        <sz val="8"/>
        <rFont val="Arial"/>
        <family val="2"/>
        <charset val="238"/>
      </rPr>
      <t xml:space="preserve"> 0,9mg/l i  As 50µg/l</t>
    </r>
  </si>
  <si>
    <r>
      <t xml:space="preserve"> Mn 19µg/l, NH</t>
    </r>
    <r>
      <rPr>
        <vertAlign val="subscript"/>
        <sz val="8"/>
        <rFont val="Arial"/>
        <family val="2"/>
        <charset val="238"/>
      </rPr>
      <t>4</t>
    </r>
    <r>
      <rPr>
        <vertAlign val="superscript"/>
        <sz val="8"/>
        <rFont val="Arial"/>
        <family val="2"/>
        <charset val="238"/>
      </rPr>
      <t>+</t>
    </r>
    <r>
      <rPr>
        <sz val="8"/>
        <rFont val="Arial"/>
        <family val="2"/>
        <charset val="238"/>
      </rPr>
      <t xml:space="preserve"> 0,29mg/l i  As 4,28µg/l</t>
    </r>
  </si>
  <si>
    <r>
      <t xml:space="preserve"> Mn 50µg/l, NH</t>
    </r>
    <r>
      <rPr>
        <vertAlign val="subscript"/>
        <sz val="8"/>
        <rFont val="Arial"/>
        <family val="2"/>
        <charset val="238"/>
      </rPr>
      <t>4</t>
    </r>
    <r>
      <rPr>
        <vertAlign val="superscript"/>
        <sz val="8"/>
        <rFont val="Arial"/>
        <family val="2"/>
        <charset val="238"/>
      </rPr>
      <t>+</t>
    </r>
    <r>
      <rPr>
        <sz val="8"/>
        <rFont val="Arial"/>
        <family val="2"/>
        <charset val="238"/>
      </rPr>
      <t xml:space="preserve"> 0,48mg/l i  As 9,697µg/l</t>
    </r>
  </si>
  <si>
    <r>
      <t>Fe 700</t>
    </r>
    <r>
      <rPr>
        <sz val="8"/>
        <rFont val="Arial"/>
        <family val="2"/>
        <charset val="1"/>
      </rPr>
      <t>µg/l</t>
    </r>
    <r>
      <rPr>
        <sz val="8"/>
        <rFont val="Arial"/>
        <family val="2"/>
        <charset val="238"/>
      </rPr>
      <t>, Mn 150µg/l,  boja 50 i As 50µg/l</t>
    </r>
  </si>
  <si>
    <r>
      <t>Fe 170</t>
    </r>
    <r>
      <rPr>
        <sz val="8"/>
        <rFont val="Arial"/>
        <family val="2"/>
        <charset val="1"/>
      </rPr>
      <t>µg/l</t>
    </r>
    <r>
      <rPr>
        <sz val="8"/>
        <rFont val="Arial"/>
        <family val="2"/>
        <charset val="238"/>
      </rPr>
      <t>, Mn 109µg/l,  boja 14 i As 8µg/l</t>
    </r>
  </si>
  <si>
    <r>
      <t>Fe 470</t>
    </r>
    <r>
      <rPr>
        <sz val="8"/>
        <rFont val="Arial"/>
        <family val="2"/>
        <charset val="1"/>
      </rPr>
      <t>µg/l</t>
    </r>
    <r>
      <rPr>
        <sz val="8"/>
        <rFont val="Arial"/>
        <family val="2"/>
        <charset val="238"/>
      </rPr>
      <t>, Mn 124µg/l,  boja 37 i As 42,8µg/l</t>
    </r>
  </si>
  <si>
    <r>
      <t>Fe 800</t>
    </r>
    <r>
      <rPr>
        <sz val="8"/>
        <rFont val="Arial"/>
        <family val="2"/>
        <charset val="1"/>
      </rPr>
      <t>µg/l</t>
    </r>
    <r>
      <rPr>
        <sz val="8"/>
        <rFont val="Arial"/>
        <family val="2"/>
        <charset val="238"/>
      </rPr>
      <t>, Mn 250µg/l, NH</t>
    </r>
    <r>
      <rPr>
        <vertAlign val="subscript"/>
        <sz val="8"/>
        <rFont val="Arial"/>
        <family val="2"/>
        <charset val="238"/>
      </rPr>
      <t>4</t>
    </r>
    <r>
      <rPr>
        <vertAlign val="superscript"/>
        <sz val="8"/>
        <rFont val="Arial"/>
        <family val="2"/>
        <charset val="238"/>
      </rPr>
      <t>+</t>
    </r>
    <r>
      <rPr>
        <sz val="8"/>
        <rFont val="Arial"/>
        <family val="2"/>
        <charset val="238"/>
      </rPr>
      <t xml:space="preserve"> 1,0mg/l, boja 60, mutnoća 6</t>
    </r>
  </si>
  <si>
    <r>
      <t>Fe 130</t>
    </r>
    <r>
      <rPr>
        <sz val="8"/>
        <rFont val="Arial"/>
        <family val="2"/>
        <charset val="1"/>
      </rPr>
      <t>µg/l</t>
    </r>
    <r>
      <rPr>
        <sz val="8"/>
        <rFont val="Arial"/>
        <family val="2"/>
        <charset val="238"/>
      </rPr>
      <t>, Mn 189µg/l, NH</t>
    </r>
    <r>
      <rPr>
        <vertAlign val="subscript"/>
        <sz val="8"/>
        <rFont val="Arial"/>
        <family val="2"/>
        <charset val="238"/>
      </rPr>
      <t>4</t>
    </r>
    <r>
      <rPr>
        <vertAlign val="superscript"/>
        <sz val="8"/>
        <rFont val="Arial"/>
        <family val="2"/>
        <charset val="238"/>
      </rPr>
      <t>+</t>
    </r>
    <r>
      <rPr>
        <sz val="8"/>
        <rFont val="Arial"/>
        <family val="2"/>
        <charset val="238"/>
      </rPr>
      <t xml:space="preserve"> 0,62mg/l, boja 8, mutnoća 0,35</t>
    </r>
  </si>
  <si>
    <r>
      <t>Fe 1300</t>
    </r>
    <r>
      <rPr>
        <sz val="8"/>
        <rFont val="Arial"/>
        <family val="2"/>
        <charset val="1"/>
      </rPr>
      <t>µg/l</t>
    </r>
    <r>
      <rPr>
        <sz val="8"/>
        <rFont val="Arial"/>
        <family val="2"/>
        <charset val="238"/>
      </rPr>
      <t>, Mn 227µg/l, NH</t>
    </r>
    <r>
      <rPr>
        <vertAlign val="subscript"/>
        <sz val="8"/>
        <rFont val="Arial"/>
        <family val="2"/>
        <charset val="238"/>
      </rPr>
      <t>4</t>
    </r>
    <r>
      <rPr>
        <vertAlign val="superscript"/>
        <sz val="8"/>
        <rFont val="Arial"/>
        <family val="2"/>
        <charset val="238"/>
      </rPr>
      <t>+</t>
    </r>
    <r>
      <rPr>
        <sz val="8"/>
        <rFont val="Arial"/>
        <family val="2"/>
        <charset val="238"/>
      </rPr>
      <t xml:space="preserve"> 0,85mg/l, boja 44, mutnoća 5,07</t>
    </r>
  </si>
  <si>
    <r>
      <t>660 m</t>
    </r>
    <r>
      <rPr>
        <vertAlign val="superscript"/>
        <sz val="8"/>
        <rFont val="Calibri"/>
        <family val="2"/>
        <charset val="238"/>
      </rPr>
      <t>3</t>
    </r>
  </si>
  <si>
    <r>
      <rPr>
        <b/>
        <sz val="8"/>
        <color indexed="8"/>
        <rFont val="Arial Narrow"/>
        <family val="2"/>
        <charset val="238"/>
      </rPr>
      <t>Crpilište Bokanjac</t>
    </r>
    <r>
      <rPr>
        <sz val="8"/>
        <color indexed="8"/>
        <rFont val="Arial Narrow"/>
        <family val="2"/>
        <charset val="238"/>
      </rPr>
      <t xml:space="preserve"> ( bunar 4 i 5, bunar Jezerce,  izvor Golubinka); </t>
    </r>
    <r>
      <rPr>
        <b/>
        <sz val="8"/>
        <color indexed="8"/>
        <rFont val="Arial Narrow"/>
        <family val="2"/>
        <charset val="238"/>
      </rPr>
      <t xml:space="preserve">Crpilište Muškovci               </t>
    </r>
    <r>
      <rPr>
        <sz val="8"/>
        <color indexed="8"/>
        <rFont val="Arial Narrow"/>
        <family val="2"/>
        <charset val="238"/>
      </rPr>
      <t>( Zrmanja )</t>
    </r>
  </si>
  <si>
    <r>
      <rPr>
        <b/>
        <sz val="8"/>
        <color indexed="8"/>
        <rFont val="Arial Narrow"/>
        <family val="2"/>
        <charset val="238"/>
      </rPr>
      <t xml:space="preserve">Crpilište Bokanjac    </t>
    </r>
    <r>
      <rPr>
        <sz val="8"/>
        <color indexed="8"/>
        <rFont val="Arial Narrow"/>
        <family val="2"/>
        <charset val="238"/>
      </rPr>
      <t xml:space="preserve"> ( bunar 4 i 5, bunar Jezerce, Boljkovac izvor Golubinka)</t>
    </r>
  </si>
  <si>
    <t>Milan Šabić</t>
  </si>
  <si>
    <t>usluga.vrlika@st.t-com.hr</t>
  </si>
  <si>
    <t>098418230</t>
  </si>
  <si>
    <t>Marijo Delić</t>
  </si>
  <si>
    <t>delic.marijan61@gmail.com</t>
  </si>
  <si>
    <t>021/827-019</t>
  </si>
  <si>
    <t>098/419105</t>
  </si>
  <si>
    <t>SLAVICA DRAŽIĆ</t>
  </si>
  <si>
    <t>vodovod09@email.t-com.hr</t>
  </si>
  <si>
    <t>021/713-153</t>
  </si>
  <si>
    <t>SLAVEN KEVO</t>
  </si>
  <si>
    <t>slkevo@gmail.com</t>
  </si>
  <si>
    <t>098/448062</t>
  </si>
  <si>
    <t>Alen Govorko dipl.oecc.</t>
  </si>
  <si>
    <t>alen.govorko@komunalno-vrgorac.hr</t>
  </si>
  <si>
    <t>021/674-468</t>
  </si>
  <si>
    <t>Snježan Trlin</t>
  </si>
  <si>
    <t>snjezan.trlin@komunalno-vrgorac.hr</t>
  </si>
  <si>
    <t>021-674-377</t>
  </si>
  <si>
    <t>VODOVOD I KANALIZACIJA d.o.o Split
(56826138353) Biokovska ul. 3, 21000, Split</t>
  </si>
  <si>
    <t xml:space="preserve">DRENOVCI' D.O.O. 
(58020541864) Toljani 1, 32257 Drenovci </t>
  </si>
  <si>
    <t>534-07-1-1-3/3-16-8</t>
  </si>
  <si>
    <t>JIVU nije isporučitelj na ovom području</t>
  </si>
  <si>
    <t>ZO STRAHINJE</t>
  </si>
  <si>
    <t>Dodana ZO prema poslanom izvješću od strane JIVU-a</t>
  </si>
  <si>
    <t>Plan je spojiti ZO Pregrada  (Gredenec, Prigorje, Svedruža, Štuparje), ZO Podgora i ZO Strahinje u jednu zajedničku zonu</t>
  </si>
  <si>
    <t xml:space="preserve">Vodovod Grubišno Polje d.o.o. OIB: 20467642070,I.N.Jemeršića 37.c, 43290 Grubišno Polje </t>
  </si>
  <si>
    <t xml:space="preserve">VODOVOD PULA d.o.o.
(19798348108) RADIĆEVA ULICA 9, 52100 Pula </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</si>
  <si>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</si>
  <si>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</si>
  <si>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Ciglenica, Garešnica, Garešnički Brestovac, Hercegovac, Kaniška Iva, Kapelica, Palešnik, Trnovitički Popovac, Velika Trnava, Zdenčac</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</si>
  <si>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</si>
  <si>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Čajkovci, Vrpolje</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</si>
  <si>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</si>
  <si>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Blato, Kozarica, Sobra</t>
  </si>
  <si>
    <t>Blace, Duboka, Klek, Komarna, Krvavac, Kula Norinska, Lovorje, Lučina, Matijevići, Mihalj, Momići, Otok, Pižinovac, Podgradina, Raba, Trn, Tuštevac, Vlaka, Zavala</t>
  </si>
  <si>
    <t>Krmed Vodovod Pulka</t>
  </si>
  <si>
    <t>Bale, Brajkovići, Bubani, Burići, Golaš, Grimalda, Jural, Kršikla, Kurili, Matohanci, Okreti, Pazin, Putini, Rovinjsko Selo, Sošići, Šorići, Zamask, Žuntići</t>
  </si>
  <si>
    <t>Banjole, Krmed Ližnjan, Medulin, Pješčana Uvala, Pomer, Premantura, Šišan, Valbonaša, Vinkuran, Vintijan</t>
  </si>
  <si>
    <t>Pula</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</si>
  <si>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</si>
  <si>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ZO CETINGRAD B</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</si>
  <si>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</si>
  <si>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</si>
  <si>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</si>
  <si>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Goli Vrh Netretićki, Piščetke</t>
  </si>
  <si>
    <t>Gerovo Tounjsko</t>
  </si>
  <si>
    <t>Umol</t>
  </si>
  <si>
    <t>Hreljin Ogulinski, Puškarići, Turkovići Ogulinski</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</si>
  <si>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</si>
  <si>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</si>
  <si>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</si>
  <si>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Rasinja, Reka, Ribnjak, Rijeka Koprivnička, Rovištanci, Selnica Podravska, Sigetec, Sokolovac, Srijem, Starigrad, Subotica Podravska, Štaglinec, Torčec, Velika Branjska, Velika Mučna, Veliki Botinovac, Veliki Grabičani, Veliki Otok, Vojvodinec, Zablatje</t>
  </si>
  <si>
    <t>Brezovljani, Bukovje Križevačko, Carevdar, Cubinec, Đurđic, Gračina, Kenđelovec, Kunđevec, Kuštani, Lemeš, Lemeš Križevački, Majurec, Mali Raven, Markovac Križevački, Novi Glog, Poljana Križevačka, Predavec Križevački, Prikraj Križevački, Sveti Ivan Žabno, Sveti Martin, Špiranec, Veliki Raven</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</si>
  <si>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</si>
  <si>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</si>
  <si>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Dubravica Desinićka, Gora Košnička, Gornji Zbilj, Grohot, Hum Košnički, Ivanić Desinićki, Klanječno, Ravnice Desinićke, Trnovec Desinićki, Turnišće Desinićko</t>
  </si>
  <si>
    <t>Bregi Radobojski, Donja Šemnica, Gorjani Sutinski, Jazvine, Kraljevec Radobojski, Kraljevec Šemnički, Orehovec Radobojski, Radoboj, Strahinje Radobojsko</t>
  </si>
  <si>
    <t>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Vidovec Krapinski, Vidovec Petrovski, Zagora, Žutnica</t>
  </si>
  <si>
    <t>Kaniža Gospićka, Novoselo Trnovačko</t>
  </si>
  <si>
    <t>Bunić, Debelo Brdo, Jagodnje, Krbava, Krbavica, Pećane, Podlapača, Šalamunić</t>
  </si>
  <si>
    <t>Barlete, Bilaj, Divoselo, Kruškovac, Lički Čitluk, Lički Ribnik, Medak, Mogorić, Novoselo Bilajsko, Ornice, Ostrvica, Pavlovac Vrebački, Počitelj, Vrebac, Žabica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</si>
  <si>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</si>
  <si>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</si>
  <si>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Jablanac, Klada, Lukovo, Prizna, Senj, Starigrad, Stinica, Sveta Jelena, Sveti Juraj, Bunica, Pijavica</t>
  </si>
  <si>
    <t>ZO SENJ - SENJSKA DRAGA</t>
  </si>
  <si>
    <t>Senjska Draga</t>
  </si>
  <si>
    <t>ZO VRILINE LOVINAC</t>
  </si>
  <si>
    <t>ZO VRILINE GOSPIĆ</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</si>
  <si>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</si>
  <si>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</si>
  <si>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Beli Manastir, Luč, Petlovac, Šećerana, Šumarina</t>
  </si>
  <si>
    <t>Batina, Branjin Vrh, Branjina, Draž, Duboševica, Gajić, Podolje, Popovac, Topolje</t>
  </si>
  <si>
    <t>Beljevina, Bokšić, Bokšić Lug, Đurđenovac, Gabrilovac, Klokočevci, Ličko Novo Selo, Našičko Novo Selo, Pribiševci, Sušine, Šaptinovci, Teodorovac</t>
  </si>
  <si>
    <t>Antunovac, Brijest, Briješće, Divoš, Dopsin, Ernestinovo, Hrastin, Hrastovac, Ivanovac, Josipovac, Klisa, Laslovo, Lipovac Hrastinski, Livana, Nemetin, Osijek, Paulin Dvor, Podravlje, Sarvaš, Tenja, Tvrđavica, Višnjevac, Vladislavci, Vuka</t>
  </si>
  <si>
    <t>KOMRAD D.O.O.
(96537643037) Braće Radića 2, 33520 Slatina</t>
  </si>
  <si>
    <t>ZO MEDINCI-OB</t>
  </si>
  <si>
    <t>Gezinci, Krčenik, Podravska Moslavina</t>
  </si>
  <si>
    <t>Čaglin, Darkovac, Latinovac, Migalovci, Milanlug, Nova Lipovica, Nova Ljeskovica, Paka, Ruševo, Sapna, Sovski Dol, Stara Ljeskovica</t>
  </si>
  <si>
    <t>Antunovac, Biškupci, Bratuljevci, Češljakovci, Doljanci, Draga, Golo Brdo, Kaptol, Komarovci, Lučinci, Markovac, Milanovac, Milivojevci, Novi Bešinci, Oljasi, Potočani, Radovanci, Stražeman, Toranj, Trenkovo, Trnovac, Velika</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</si>
  <si>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</si>
  <si>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Begovo Razdolje, Brestova Draga, Brod na Kupi, Dedin, Delnice, Donje Tihovo, Donji Turni, Krivac, Lučice, Mala Lešnica, Marija Trošt, Mrkopalj, Sunger, Tuk Mrkopaljski, Tuk Vojni, Velika Lešnica, Zalesina, Zamost Brodski, Zapolje Brodsko</t>
  </si>
  <si>
    <t>Zlobin</t>
  </si>
  <si>
    <t xml:space="preserve"> </t>
  </si>
  <si>
    <t>Dobreć, Liganj, Lovranska Draga, Mala Učka, Oprič, Poljane, Tuliševica, Vela Učka, Veprinac, Mala Učka</t>
  </si>
  <si>
    <t>Breza, Klana, Lisac, Studena, Škalnica</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</si>
  <si>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</si>
  <si>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Gorica Skradska, Planina Skradska, Skrad, Tusti Vrh</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</si>
  <si>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</si>
  <si>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</si>
  <si>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</si>
  <si>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</si>
  <si>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Batina, Ciglenica, Čaire, Donja Gračenica, Donja Jelenska, Donja Vlahinička, Gojlo, Gornja Gračenica, Gornja Jelenska, Gornja Vlahinićka, Grabričina, Grabrov Potok, Husain, Katoličke Čaire, Katoličko Selišće, Kletište, Kompator, Kutina, Kutinska Slatina, Ludinica, Mala Ludina, Mišinka, Mustafina Klada, Okoli, Osekovo, Popovača, Potok, Repušnica, Ruškovica, Selište, Stružec, Šartovac, Velika Ludina, Vidrenjak, Voloder</t>
  </si>
  <si>
    <t>Cepeliš, Donja Bačuga, Donje Mokrice, Dumače, Gora, Gornja Bačuga, Gornje Mokrice, Graberje, Grabovac Banski, Križ Hrastovački, Luščani, Mošćenica, Nebojan, Nova Drenčina, Novo Selište, Pecki, Petrinja, Sibić, Srednje Mokrice, Strašnik, Župić</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</si>
  <si>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</si>
  <si>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Bobovišća, Bol, Dol, Donji Humac, Dračevica, Gornji Humac, Ložišća, Milna, Mirca, Murvica, Nerežišća, Novo Selo, Postira, Povlja, Pražnica, Pučišća, Selca, Splitska, Sumartin, Supetar, Sutivan, Škrip</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</si>
  <si>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</si>
  <si>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</si>
  <si>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</si>
  <si>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Labin</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</si>
  <si>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</si>
  <si>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</si>
  <si>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Čitluk, Gljev, Jasensko, Suhač</t>
  </si>
  <si>
    <t>Karakašica</t>
  </si>
  <si>
    <t>ZO KOSINAC RUDA</t>
  </si>
  <si>
    <t>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</si>
  <si>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Glavina Gornja, Svib</t>
  </si>
  <si>
    <t>ZO OPAČAC - HERCEGOVINA MUKIŠNICA A</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</si>
  <si>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</si>
  <si>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</si>
  <si>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Badanj, Baljci, Bogatić, Brištane, Čavoglave, Drinovci, Drniš, Gradac, Kadina Glavica, Kanjane, Kaočine, Karalić, Kljake, Ključ, Kričke, Mirlović Polje, Moseć, Otavice, Parčić, Ružić, Siverić, Širitovci, Tepljuh, Umljanović</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</si>
  <si>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</si>
  <si>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Velušić</t>
  </si>
  <si>
    <t>Bednjica, Budinščak, Cvetlin, Donja Višnjica, Gornja Višnjica, Jazbina Cvetlinska, Jazbina Višnjička, Jelovec Voćanski, Zalužje, Zlogonje</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</si>
  <si>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</si>
  <si>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</si>
  <si>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</si>
  <si>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Kladare, Otrovanec, Pitomača, Stari Gradac, Starogradački Marof</t>
  </si>
  <si>
    <t>Berak, Bobota, Bogdanovci, Bokšić, Borovo, Bršadin, Čakovci, Ćelije, Grabovo, Grabovo, Lipovača, Ludvinci, Mikluševci, Negoslavci, Pačetin, Petrovci, Sotin, Svinjarevci, Tompojevci, Trpinja, Vera, Vukovar</t>
  </si>
  <si>
    <t>Banovci, Donje Novo Selo, Đeletovci, Ilača, Nijemci, Tovarnik, Vinkovački Banovci</t>
  </si>
  <si>
    <t>ZO JANKOVCI</t>
  </si>
  <si>
    <t>Andrijaševci, Antin, Babina Greda, Cerić, Cerna, Gaboš, Ivankovo, Jarmina, Korog, Mlaka Antinska, Novi Mikanovci, Ostrovo, Prkovci, Retkovci, Rokovci, Stari Mikanovci, Šiškovci, Tordinci, Vinkovci, Vođinci</t>
  </si>
  <si>
    <t>Komletinci, Otok</t>
  </si>
  <si>
    <t>Karadžićevo,Markušica, Podrinje</t>
  </si>
  <si>
    <t>Dobra Voda, Donja Jagodnja, Donje Biljane, Donje Ceranje, Gornja Jagodnja, Kakma, Lišane Tinjske, Miranje, Perušić Donji, Podlug, Polača, Pristeg, Radošinovci, Raštević, Tinj, Zagrad, Zapužane</t>
  </si>
  <si>
    <t>Bibinje, Kali, Sukošan, Zadar</t>
  </si>
  <si>
    <r>
      <t xml:space="preserve">Grbe, Nin, Ninski Stanovi, Petrčane, Privlaka, Vrsi, Zaton, Žerava, </t>
    </r>
    <r>
      <rPr>
        <sz val="8"/>
        <color indexed="53"/>
        <rFont val="Arial Narrow"/>
        <family val="2"/>
      </rPr>
      <t>Kožino</t>
    </r>
  </si>
  <si>
    <t>Benkovac, Benkovačko Selo, Buković, Donji Kašić, Islam Grčki, Korlat, Kula Atlagić, Lisičić, Smilčić, Šopot</t>
  </si>
  <si>
    <t>Cerje, Martinska Ves, Novo Selo, Poljana, Poljanski Lug, Prilesje, Savska Cesta, Vrbovec, Vrbovečki Pavlovec</t>
  </si>
  <si>
    <t xml:space="preserve"> Grabrić</t>
  </si>
  <si>
    <t>Cugovec</t>
  </si>
  <si>
    <t>VODOOPSKRBA I ODVODNJA VRBOVEC
(91957102141) Kolodvorska 29, 10340 Vrbovec</t>
  </si>
  <si>
    <t>Brezje, Podlužan, Zgališće</t>
  </si>
  <si>
    <t>Donje Orešje</t>
  </si>
  <si>
    <t>Hrastje, Šalovec</t>
  </si>
  <si>
    <t>VODOVOD ZELINA d.o.o.
(51880612524) Katarine Krizmanić 1, 10380 Sveti Ivan Zelina</t>
  </si>
  <si>
    <t>Gradec</t>
  </si>
  <si>
    <t>Gradečki Pavlovec</t>
  </si>
  <si>
    <t>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</si>
  <si>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ODVODNJA IVANIĆ-GRAD d.o.o.
(00232938762) Moslavačka 13, 10310 Ivanić-Grad</t>
  </si>
  <si>
    <t>Prerovec</t>
  </si>
  <si>
    <t>Falašćak, Galgovo, Kladje, Konšćica, Lug Samoborski, Mala Jazbina, Mala Rakovica, Molvice, Samobor, Slavagora, Smerovišće, Sveti Martin pod Okićem, Vrhovčak</t>
  </si>
  <si>
    <t>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Hotnja, Jagodno, Jerebić, Ključić Brdo, Kobilić, Kozjača, Kravarsko, Kuče, Lazi Turopoljski, Lazina Čička, Lekneno, Lijevi Degoj, Lijevi Štefanki, Lukavec, Lukinić Brdo, Mala Buna, Mala Kosnica, Markuševec Turopoljski, Mičevec, Mraclin, Novaki Šćitarjevski, Novo Brdo, Novo Čiče, Obed, Obrezina, Ogulinec, Okuje, Opatija, Orle, Petina, Petravec, Petrovina Turopoljska, Podvornica, Pokupsko, Poljana Čička, Pustike, Rakitovec, Ribnica, Roženica, Ruča, Sasi, Selnica Šćitarjevska, Staro Čiče, Strmec Bukevski, Stružec Posavski, Suša, Šćitarjevo, Šestak Brdo, Šiljakovina, Trnje, Turopolje, Veleševec, Velika Buna, Velika Gorica, Velika Kosnica, Velika Mlaka, Vrbovo Posavsko, Vukovina, Žitkovčica</t>
  </si>
  <si>
    <t>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</si>
  <si>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Biškupec Zelinski</t>
  </si>
  <si>
    <t>ZO  STRAHINJE</t>
  </si>
  <si>
    <t>Naziv kolone</t>
  </si>
  <si>
    <t>Mjerne jedinice</t>
  </si>
  <si>
    <t>MDK</t>
  </si>
  <si>
    <t xml:space="preserve">Escherichia coli </t>
  </si>
  <si>
    <t>broj/100 ml</t>
  </si>
  <si>
    <t xml:space="preserve">Enterokoki </t>
  </si>
  <si>
    <r>
      <rPr>
        <i/>
        <sz val="10"/>
        <rFont val="Arial"/>
        <family val="2"/>
        <charset val="238"/>
      </rPr>
      <t>Clostridium perfringens</t>
    </r>
    <r>
      <rPr>
        <sz val="10"/>
        <rFont val="Arial"/>
        <family val="2"/>
        <charset val="238"/>
      </rPr>
      <t xml:space="preserve"> (uključujući spore)</t>
    </r>
  </si>
  <si>
    <t>Pseudomonas aeruginosa</t>
  </si>
  <si>
    <t xml:space="preserve">Enterovirusi </t>
  </si>
  <si>
    <t>broj/5000 ml</t>
  </si>
  <si>
    <t>Echo - broj/5000 ml</t>
  </si>
  <si>
    <t>Coxackie - broj/5000 ml</t>
  </si>
  <si>
    <t>Polio - broj/5000 ml</t>
  </si>
  <si>
    <t>Rota - broj/5000 ml</t>
  </si>
  <si>
    <t>Hepatitis A - broj/5000 ml</t>
  </si>
  <si>
    <t>Akrilamid</t>
  </si>
  <si>
    <t>µg/l</t>
  </si>
  <si>
    <t>Antimon</t>
  </si>
  <si>
    <t>Benzen</t>
  </si>
  <si>
    <t xml:space="preserve">Benzo(a)pyrene </t>
  </si>
  <si>
    <t>Bor</t>
  </si>
  <si>
    <t>mg/l</t>
  </si>
  <si>
    <t>Kadmij</t>
  </si>
  <si>
    <t xml:space="preserve">Krom </t>
  </si>
  <si>
    <t>Bakar</t>
  </si>
  <si>
    <t>Cijanidi</t>
  </si>
  <si>
    <t>1,2-dikloroetan</t>
  </si>
  <si>
    <t>Epiklorhidrin</t>
  </si>
  <si>
    <t>Fluoridi</t>
  </si>
  <si>
    <t xml:space="preserve">Olovo </t>
  </si>
  <si>
    <t>Živa</t>
  </si>
  <si>
    <t>Nikal</t>
  </si>
  <si>
    <t xml:space="preserve">Nitrati </t>
  </si>
  <si>
    <r>
      <t>mgNO</t>
    </r>
    <r>
      <rPr>
        <vertAlign val="subscript"/>
        <sz val="10"/>
        <rFont val="Arial"/>
        <family val="2"/>
        <charset val="238"/>
      </rPr>
      <t>3</t>
    </r>
    <r>
      <rPr>
        <sz val="10"/>
        <rFont val="Arial"/>
        <family val="2"/>
        <charset val="238"/>
      </rPr>
      <t>/l</t>
    </r>
  </si>
  <si>
    <t>Nitriti - na mreži</t>
  </si>
  <si>
    <r>
      <t>mgNO</t>
    </r>
    <r>
      <rPr>
        <vertAlign val="subscript"/>
        <sz val="10"/>
        <rFont val="Arial"/>
        <family val="2"/>
        <charset val="238"/>
      </rPr>
      <t>2</t>
    </r>
    <r>
      <rPr>
        <sz val="10"/>
        <rFont val="Arial"/>
        <family val="2"/>
        <charset val="238"/>
      </rPr>
      <t>/l</t>
    </r>
  </si>
  <si>
    <t>Nitriti - na izvorištu</t>
  </si>
  <si>
    <t>Nitriti - formula</t>
  </si>
  <si>
    <t>Pesticidi ukupni</t>
  </si>
  <si>
    <t>Policiklički aromatski ugljikovodici</t>
  </si>
  <si>
    <t>Selen</t>
  </si>
  <si>
    <t>Suma tetrakloreten i trikloreten</t>
  </si>
  <si>
    <t>Trihalometani – ukupni</t>
  </si>
  <si>
    <t xml:space="preserve">Vinil klorid </t>
  </si>
  <si>
    <t>Slobodni rezidualni klor</t>
  </si>
  <si>
    <t>mg/L</t>
  </si>
  <si>
    <t xml:space="preserve">Klorit* </t>
  </si>
  <si>
    <t xml:space="preserve">Klorat* </t>
  </si>
  <si>
    <t xml:space="preserve">Otopljeni Ozon </t>
  </si>
  <si>
    <t>Otopljeni kisik</t>
  </si>
  <si>
    <t xml:space="preserve">Aluminij </t>
  </si>
  <si>
    <t xml:space="preserve">Amonij </t>
  </si>
  <si>
    <r>
      <t>mgNH</t>
    </r>
    <r>
      <rPr>
        <vertAlign val="subscript"/>
        <sz val="10"/>
        <rFont val="Arial"/>
        <family val="2"/>
        <charset val="238"/>
      </rPr>
      <t>4</t>
    </r>
    <r>
      <rPr>
        <vertAlign val="superscript"/>
        <sz val="10"/>
        <rFont val="Arial"/>
        <family val="2"/>
        <charset val="238"/>
      </rPr>
      <t>+</t>
    </r>
    <r>
      <rPr>
        <sz val="10"/>
        <rFont val="Arial"/>
        <family val="2"/>
        <charset val="238"/>
      </rPr>
      <t>/l</t>
    </r>
  </si>
  <si>
    <t xml:space="preserve">Barij* </t>
  </si>
  <si>
    <t xml:space="preserve">Berilij* </t>
  </si>
  <si>
    <t xml:space="preserve">Boja </t>
  </si>
  <si>
    <t>mg/PtCo skale</t>
  </si>
  <si>
    <t xml:space="preserve">Cink* </t>
  </si>
  <si>
    <t xml:space="preserve">Detergenti – anionski </t>
  </si>
  <si>
    <t xml:space="preserve">Detergenti – neionski* </t>
  </si>
  <si>
    <t xml:space="preserve">Fenoli (ukupni)* </t>
  </si>
  <si>
    <t xml:space="preserve">Fosfati* </t>
  </si>
  <si>
    <t>µgP/l</t>
  </si>
  <si>
    <t xml:space="preserve">Kalcij* </t>
  </si>
  <si>
    <t>Kalij*</t>
  </si>
  <si>
    <t>mg/l </t>
  </si>
  <si>
    <t xml:space="preserve">Kloridi </t>
  </si>
  <si>
    <t xml:space="preserve">Kobalt* </t>
  </si>
  <si>
    <t xml:space="preserve">Koncentracija vodikovih iona </t>
  </si>
  <si>
    <t>pH jedinica</t>
  </si>
  <si>
    <t>6,5-9,5</t>
  </si>
  <si>
    <t xml:space="preserve">Magnezij* </t>
  </si>
  <si>
    <t xml:space="preserve">Mangan </t>
  </si>
  <si>
    <t xml:space="preserve">Ugljikovodici* </t>
  </si>
  <si>
    <t xml:space="preserve">Miris  </t>
  </si>
  <si>
    <t>bez</t>
  </si>
  <si>
    <t>NTU</t>
  </si>
  <si>
    <t xml:space="preserve">Natrij </t>
  </si>
  <si>
    <t xml:space="preserve">Okus </t>
  </si>
  <si>
    <t xml:space="preserve">Silikati* </t>
  </si>
  <si>
    <t xml:space="preserve">Slobodni klor* </t>
  </si>
  <si>
    <t xml:space="preserve">Srebro* </t>
  </si>
  <si>
    <t xml:space="preserve">Sulfati </t>
  </si>
  <si>
    <t xml:space="preserve">Temperatura* </t>
  </si>
  <si>
    <t>oC</t>
  </si>
  <si>
    <t>Ukupni organski ugljik</t>
  </si>
  <si>
    <t xml:space="preserve">Ukupna tvrdoća* </t>
  </si>
  <si>
    <r>
      <t>CaCO</t>
    </r>
    <r>
      <rPr>
        <vertAlign val="subscript"/>
        <sz val="10"/>
        <rFont val="Arial"/>
        <family val="2"/>
        <charset val="238"/>
      </rPr>
      <t>3</t>
    </r>
    <r>
      <rPr>
        <sz val="10"/>
        <rFont val="Arial"/>
        <family val="2"/>
        <charset val="238"/>
      </rPr>
      <t xml:space="preserve"> mg/l</t>
    </r>
  </si>
  <si>
    <t xml:space="preserve">Ukupne suspenzije * </t>
  </si>
  <si>
    <t xml:space="preserve">Utrošak KMnO4 </t>
  </si>
  <si>
    <r>
      <t>O</t>
    </r>
    <r>
      <rPr>
        <vertAlign val="subscript"/>
        <sz val="10"/>
        <rFont val="Arial"/>
        <family val="2"/>
        <charset val="238"/>
      </rPr>
      <t>2</t>
    </r>
    <r>
      <rPr>
        <sz val="10"/>
        <rFont val="Arial"/>
        <family val="2"/>
        <charset val="238"/>
      </rPr>
      <t xml:space="preserve"> mg/l</t>
    </r>
  </si>
  <si>
    <t xml:space="preserve">Vanadij* </t>
  </si>
  <si>
    <t xml:space="preserve">Vodikov sulfid* </t>
  </si>
  <si>
    <r>
      <t>Vodljivost pri 20</t>
    </r>
    <r>
      <rPr>
        <sz val="10"/>
        <rFont val="Calibri"/>
        <family val="2"/>
        <charset val="238"/>
      </rPr>
      <t>°</t>
    </r>
    <r>
      <rPr>
        <sz val="10"/>
        <rFont val="Arial"/>
        <family val="2"/>
        <charset val="238"/>
      </rPr>
      <t>C</t>
    </r>
  </si>
  <si>
    <t xml:space="preserve">µS/cm </t>
  </si>
  <si>
    <t xml:space="preserve">Željezo </t>
  </si>
  <si>
    <t xml:space="preserve">Broj kolonija 22˚C* </t>
  </si>
  <si>
    <t>Broj/ 1 ml</t>
  </si>
  <si>
    <t xml:space="preserve">Broj kolonija 37 ˚C* </t>
  </si>
  <si>
    <t>Broj / 1 ml</t>
  </si>
  <si>
    <t xml:space="preserve">Ukupni koliformi* </t>
  </si>
  <si>
    <t xml:space="preserve">Tricij </t>
  </si>
  <si>
    <t>Bq/l</t>
  </si>
  <si>
    <t xml:space="preserve">Ukupna primljena doza </t>
  </si>
  <si>
    <t>mSv/godina</t>
  </si>
  <si>
    <t>Ukupne otopljene tvari</t>
  </si>
  <si>
    <t>Salinitet</t>
  </si>
  <si>
    <t>Statički nivo</t>
  </si>
  <si>
    <t>m</t>
  </si>
  <si>
    <t xml:space="preserve">HCB </t>
  </si>
  <si>
    <t xml:space="preserve"> µg/L</t>
  </si>
  <si>
    <t xml:space="preserve">HCH-alfa </t>
  </si>
  <si>
    <t xml:space="preserve">HCH-beta </t>
  </si>
  <si>
    <t xml:space="preserve">HCH-delta </t>
  </si>
  <si>
    <t xml:space="preserve">HCH-gama (Lindan) </t>
  </si>
  <si>
    <t xml:space="preserve">DDT i metaboliti </t>
  </si>
  <si>
    <t xml:space="preserve">Aldrin </t>
  </si>
  <si>
    <t xml:space="preserve">Dieldrin </t>
  </si>
  <si>
    <t>Endrin</t>
  </si>
  <si>
    <t xml:space="preserve">Heptaklor </t>
  </si>
  <si>
    <t xml:space="preserve">Heptaklor epoksid endo i egzo </t>
  </si>
  <si>
    <t xml:space="preserve">Dikofol </t>
  </si>
  <si>
    <t>Endosulfan</t>
  </si>
  <si>
    <t xml:space="preserve">Vinklozolin </t>
  </si>
  <si>
    <t>Diklofluanid</t>
  </si>
  <si>
    <t xml:space="preserve">Tolifluanid </t>
  </si>
  <si>
    <t xml:space="preserve">Klordan </t>
  </si>
  <si>
    <t xml:space="preserve">Metoksiklor </t>
  </si>
  <si>
    <t>Kaptan</t>
  </si>
  <si>
    <t>TRIKLORFON</t>
  </si>
  <si>
    <t xml:space="preserve">Diklorvos </t>
  </si>
  <si>
    <t>cis-Mevinfos</t>
  </si>
  <si>
    <t xml:space="preserve">Forat </t>
  </si>
  <si>
    <t>Diazinon</t>
  </si>
  <si>
    <t xml:space="preserve">Paration-metil </t>
  </si>
  <si>
    <t>Paration</t>
  </si>
  <si>
    <t>Malation</t>
  </si>
  <si>
    <t>Etion</t>
  </si>
  <si>
    <t>Fenitrotion</t>
  </si>
  <si>
    <t xml:space="preserve">Dimetoat </t>
  </si>
  <si>
    <t xml:space="preserve">Fosalon </t>
  </si>
  <si>
    <t xml:space="preserve">Fenklorfos </t>
  </si>
  <si>
    <t>Fention</t>
  </si>
  <si>
    <t xml:space="preserve">Pirimifos-metil </t>
  </si>
  <si>
    <t>Klormefos</t>
  </si>
  <si>
    <t xml:space="preserve">Bromofos-metil </t>
  </si>
  <si>
    <t xml:space="preserve">Bromofos-etil </t>
  </si>
  <si>
    <t>Tetraklorvinfos</t>
  </si>
  <si>
    <t>Azinfos-meti</t>
  </si>
  <si>
    <t xml:space="preserve">Azinfos-etil </t>
  </si>
  <si>
    <t>Kumafos</t>
  </si>
  <si>
    <t xml:space="preserve">Fenamifos </t>
  </si>
  <si>
    <t>Fonofos</t>
  </si>
  <si>
    <t xml:space="preserve">Klorpirifos </t>
  </si>
  <si>
    <t>Klorpirifos-metil</t>
  </si>
  <si>
    <t>Ometoat</t>
  </si>
  <si>
    <t xml:space="preserve">Pirazofos </t>
  </si>
  <si>
    <t xml:space="preserve">Pirimfos-etil </t>
  </si>
  <si>
    <t>Tiabendazol</t>
  </si>
  <si>
    <t>Metidation</t>
  </si>
  <si>
    <t xml:space="preserve">Demeton-S-metil </t>
  </si>
  <si>
    <t>Demeton S</t>
  </si>
  <si>
    <t>Demeton S-metil sulfon</t>
  </si>
  <si>
    <t>Tolklofos-metil</t>
  </si>
  <si>
    <t xml:space="preserve">Izofenfos </t>
  </si>
  <si>
    <t>Oksidemeton-metil</t>
  </si>
  <si>
    <t>METAMIDOFOS</t>
  </si>
  <si>
    <t xml:space="preserve">Herbicidi - Atrazin </t>
  </si>
  <si>
    <t>µg/L</t>
  </si>
  <si>
    <t>Herbicidi - Simazin</t>
  </si>
  <si>
    <t xml:space="preserve"> fluoranten</t>
  </si>
  <si>
    <t xml:space="preserve"> benzo(b)fluoranten </t>
  </si>
  <si>
    <t xml:space="preserve"> benzo(k)fluoranten </t>
  </si>
  <si>
    <t xml:space="preserve"> benzo(a)pirene</t>
  </si>
  <si>
    <t xml:space="preserve"> benzo(ghi) perilen </t>
  </si>
  <si>
    <t xml:space="preserve"> indeno(1,1,3-cd)pirene</t>
  </si>
  <si>
    <t>kloroform</t>
  </si>
  <si>
    <t>diklor metan</t>
  </si>
  <si>
    <t xml:space="preserve">dibromklor metan </t>
  </si>
  <si>
    <t>bromoform</t>
  </si>
  <si>
    <t>Ukupan broj uzoraka_mreza</t>
  </si>
  <si>
    <t>Broj  neispravnih uzoraka_mreza</t>
  </si>
  <si>
    <t>Postotak neispravnih_mreza</t>
  </si>
  <si>
    <t>Ukupan broj uzoraka_crpilista</t>
  </si>
  <si>
    <t>Broj  neispravnih uzoraka_crpilista</t>
  </si>
  <si>
    <t>Postotak neispravnih_crpilista</t>
  </si>
  <si>
    <r>
      <t>1400 m</t>
    </r>
    <r>
      <rPr>
        <vertAlign val="superscript"/>
        <sz val="8"/>
        <rFont val="Arial"/>
        <family val="2"/>
        <charset val="238"/>
      </rPr>
      <t>3</t>
    </r>
  </si>
  <si>
    <t>VODOOPSKRBA KUPA D.O.O. 
(26787524683) Gornje Mokrice 76, 44250 Petrinja</t>
  </si>
  <si>
    <t>JIVU</t>
  </si>
  <si>
    <t>POKAZATELJ</t>
  </si>
  <si>
    <t>S - kraće od jednog mjeseca</t>
  </si>
  <si>
    <t>Vodovod xy</t>
  </si>
  <si>
    <t>ZO xy</t>
  </si>
  <si>
    <t>Datum_od</t>
  </si>
  <si>
    <t>Datum_do</t>
  </si>
  <si>
    <t>Način  obavještavanja</t>
  </si>
  <si>
    <t>1.1.2017.</t>
  </si>
  <si>
    <t>17.1.2017.</t>
  </si>
  <si>
    <t>Internet stranica i radio</t>
  </si>
  <si>
    <t>Period restrikcije/zabrane</t>
  </si>
  <si>
    <t>Zabrana</t>
  </si>
  <si>
    <t>Opis restrikcije/zabrane</t>
  </si>
  <si>
    <t>Zona opskrbe</t>
  </si>
  <si>
    <t xml:space="preserve">Naselje </t>
  </si>
  <si>
    <t>cijela ZO</t>
  </si>
  <si>
    <t>Povišene vrijednosti mutnoće iznad 4 NTU uzrokovane obilnim padalima</t>
  </si>
  <si>
    <t xml:space="preserve">preporuka o prokuhavanju vode </t>
  </si>
  <si>
    <t>Uzrok restrikcije (ograničenja)/zabrane</t>
  </si>
  <si>
    <t>Restrikcija (ograničenje)</t>
  </si>
  <si>
    <t>Radio</t>
  </si>
  <si>
    <t>Novine</t>
  </si>
  <si>
    <t>I - kraće od jednog dana</t>
  </si>
  <si>
    <t>V - kraće od jednog tjedna</t>
  </si>
  <si>
    <t>M - kraće od jedne godine</t>
  </si>
  <si>
    <t>L - dulje od jedne godine</t>
  </si>
  <si>
    <t xml:space="preserve">Vodovod Grubišno Polje d.o.o. (20467642070),I.N.Jemeršića 37.c, 43290 Grubišno Polje </t>
  </si>
  <si>
    <t>Zoran Zecher</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</si>
  <si>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 </t>
    </r>
  </si>
  <si>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t>
    </r>
    <r>
      <rPr>
        <b/>
        <sz val="8"/>
        <rFont val="Arial"/>
        <family val="2"/>
        <charset val="238"/>
      </rPr>
      <t>Dezinfekcija:</t>
    </r>
    <r>
      <rPr>
        <sz val="8"/>
        <rFont val="Arial"/>
        <family val="2"/>
        <charset val="238"/>
      </rPr>
      <t xml:space="preserve"> uz navedeno koristi se i natrij hipoklorit</t>
    </r>
  </si>
  <si>
    <t>Rekonstrukcija i izgradnja vodoopskrbe u sklopu EU projekta je u tijeku</t>
  </si>
  <si>
    <t xml:space="preserve">Izgradnja novog vodoopskrbnog distribucijskog cjevovoda od navedenih naselja općine Lekenik do glavne vodospreme u Petrinji je dovršena tijekom prosinca 2017.g.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</si>
</sst>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1041A]#,##0;\-\ #,##0"/>
    <numFmt numFmtId="166" formatCode="[$-1041A]#,##0.00;\-\ #,##0.00"/>
    <numFmt numFmtId="167" formatCode="0.0"/>
    <numFmt numFmtId="168" formatCode="#,##0;&quot;- &quot;#,##0"/>
    <numFmt numFmtId="169" formatCode="#,##0.00;&quot;- &quot;#,##0.00"/>
    <numFmt numFmtId="170" formatCode="dd/mm/yy"/>
    <numFmt numFmtId="171" formatCode="[$-1041A]#,##0.0;\-\ #,##0.0"/>
    <numFmt numFmtId="172" formatCode="#,##0.000"/>
    <numFmt numFmtId="173" formatCode="#,##0;[Red]\-#,##0"/>
    <numFmt numFmtId="174" formatCode="#,##0.00\ _k_n"/>
    <numFmt numFmtId="175" formatCode="#.##0;&quot;- &quot;#.##0"/>
    <numFmt numFmtId="176" formatCode="#.##000;&quot;- &quot;#.##000"/>
    <numFmt numFmtId="177" formatCode="#"/>
    <numFmt numFmtId="178" formatCode="#,##0.0;&quot;- &quot;#,##0.0"/>
    <numFmt numFmtId="179" formatCode="#.##;&quot;- &quot;#.##"/>
    <numFmt numFmtId="180" formatCode="#,##0.0"/>
  </numFmts>
  <fonts count="123" x14ac:knownFonts="1">
    <font>
      <sz val="10"/>
      <name val="Arial"/>
    </font>
    <font>
      <b/>
      <sz val="8"/>
      <color indexed="10"/>
      <name val="Arial Narrow"/>
      <family val="2"/>
      <charset val="238"/>
    </font>
    <font>
      <sz val="8"/>
      <color indexed="8"/>
      <name val="Arial Narrow"/>
      <family val="2"/>
      <charset val="238"/>
    </font>
    <font>
      <sz val="10"/>
      <name val="Arial"/>
      <family val="2"/>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family val="2"/>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b/>
      <sz val="8"/>
      <color indexed="10"/>
      <name val="Arial"/>
      <family val="2"/>
      <charset val="238"/>
    </font>
    <font>
      <sz val="8"/>
      <color indexed="8"/>
      <name val="Arial"/>
      <family val="2"/>
      <charset val="238"/>
    </font>
    <font>
      <i/>
      <sz val="10"/>
      <name val="Arial"/>
      <family val="2"/>
      <charset val="238"/>
    </font>
    <font>
      <sz val="8"/>
      <color indexed="53"/>
      <name val="Arial Narrow"/>
      <family val="2"/>
      <charset val="238"/>
    </font>
    <font>
      <sz val="10"/>
      <name val="Arial Narrow"/>
      <family val="2"/>
      <charset val="238"/>
    </font>
    <font>
      <vertAlign val="superscript"/>
      <sz val="8"/>
      <name val="Arial Narrow"/>
      <family val="2"/>
      <charset val="238"/>
    </font>
    <font>
      <sz val="10"/>
      <color indexed="8"/>
      <name val="Arial Narrow"/>
      <family val="2"/>
      <charset val="238"/>
    </font>
    <font>
      <sz val="10"/>
      <name val="Arial narrow"/>
      <family val="2"/>
      <charset val="1"/>
    </font>
    <font>
      <sz val="8"/>
      <name val="Calibri"/>
      <family val="2"/>
      <charset val="238"/>
    </font>
    <font>
      <sz val="8"/>
      <color indexed="12"/>
      <name val="Arial"/>
      <family val="2"/>
      <charset val="238"/>
    </font>
    <font>
      <sz val="10"/>
      <color indexed="8"/>
      <name val="Arial Narrow"/>
      <family val="2"/>
      <charset val="238"/>
    </font>
    <font>
      <b/>
      <sz val="9"/>
      <color indexed="81"/>
      <name val="Tahoma"/>
      <family val="2"/>
      <charset val="238"/>
    </font>
    <font>
      <sz val="9"/>
      <color indexed="81"/>
      <name val="Tahoma"/>
      <family val="2"/>
      <charset val="238"/>
    </font>
    <font>
      <u/>
      <sz val="8"/>
      <color indexed="12"/>
      <name val="Arial"/>
      <family val="2"/>
      <charset val="238"/>
    </font>
    <font>
      <sz val="8"/>
      <color indexed="8"/>
      <name val="Arial Narrow"/>
      <family val="2"/>
    </font>
    <font>
      <sz val="8"/>
      <name val="Arial Narrow"/>
      <family val="2"/>
    </font>
    <font>
      <sz val="8"/>
      <color indexed="53"/>
      <name val="Arial"/>
      <family val="2"/>
      <charset val="238"/>
    </font>
    <font>
      <b/>
      <sz val="8"/>
      <name val="Arial"/>
      <family val="2"/>
      <charset val="238"/>
    </font>
    <font>
      <sz val="8"/>
      <color indexed="8"/>
      <name val="Arial Narrow"/>
      <family val="2"/>
      <charset val="1"/>
    </font>
    <font>
      <sz val="8"/>
      <name val="Arial Narrow"/>
      <family val="2"/>
      <charset val="1"/>
    </font>
    <font>
      <vertAlign val="superscript"/>
      <sz val="8"/>
      <name val="Arial Narrow"/>
      <family val="2"/>
      <charset val="1"/>
    </font>
    <font>
      <b/>
      <sz val="8"/>
      <name val="Arial Narrow"/>
      <family val="2"/>
      <charset val="1"/>
    </font>
    <font>
      <b/>
      <sz val="8"/>
      <name val="Arial Narrow"/>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sz val="8"/>
      <name val="Arial"/>
      <family val="2"/>
      <charset val="238"/>
    </font>
    <font>
      <vertAlign val="superscript"/>
      <sz val="8"/>
      <name val="Arial"/>
      <family val="2"/>
      <charset val="238"/>
    </font>
    <font>
      <sz val="8"/>
      <name val="Arial Narrow"/>
      <family val="2"/>
      <charset val="238"/>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8"/>
      <color indexed="8"/>
      <name val="Arial"/>
      <family val="2"/>
      <charset val="1"/>
    </font>
    <font>
      <sz val="8"/>
      <name val="Arial"/>
      <family val="2"/>
      <charset val="1"/>
    </font>
    <font>
      <b/>
      <sz val="8"/>
      <color indexed="8"/>
      <name val="Arial Narrow"/>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color indexed="8"/>
      <name val="Arial"/>
      <family val="2"/>
      <charset val="238"/>
    </font>
    <font>
      <sz val="8"/>
      <color indexed="8"/>
      <name val="Arial Narrow"/>
      <family val="2"/>
      <charset val="238"/>
    </font>
    <font>
      <sz val="12"/>
      <color indexed="8"/>
      <name val="Arial Narrow"/>
      <family val="2"/>
      <charset val="238"/>
    </font>
    <font>
      <sz val="8"/>
      <name val="Verdana"/>
      <family val="2"/>
      <charset val="238"/>
    </font>
    <font>
      <sz val="8"/>
      <color indexed="53"/>
      <name val="Arial"/>
      <family val="2"/>
      <charset val="1"/>
    </font>
    <font>
      <sz val="8"/>
      <color indexed="53"/>
      <name val="Arial"/>
      <family val="2"/>
    </font>
    <font>
      <sz val="8"/>
      <name val="Times New Roman"/>
      <family val="1"/>
      <charset val="238"/>
    </font>
    <font>
      <vertAlign val="subscript"/>
      <sz val="8"/>
      <name val="Arial"/>
      <family val="2"/>
      <charset val="238"/>
    </font>
    <font>
      <vertAlign val="superscript"/>
      <sz val="8"/>
      <name val="Calibri"/>
      <family val="2"/>
      <charset val="238"/>
    </font>
    <font>
      <sz val="10"/>
      <name val="Arial"/>
      <family val="2"/>
      <charset val="238"/>
    </font>
    <font>
      <sz val="8"/>
      <color indexed="8"/>
      <name val="Arial Narrow"/>
      <family val="2"/>
      <charset val="238"/>
    </font>
    <font>
      <sz val="10"/>
      <name val="Arial"/>
      <family val="2"/>
      <charset val="238"/>
    </font>
    <font>
      <sz val="8"/>
      <name val="Arial"/>
      <family val="2"/>
    </font>
    <font>
      <sz val="8"/>
      <color indexed="53"/>
      <name val="Arial Narrow"/>
      <family val="2"/>
    </font>
    <font>
      <vertAlign val="superscript"/>
      <sz val="10"/>
      <name val="Arial"/>
      <family val="2"/>
      <charset val="238"/>
    </font>
    <font>
      <sz val="10"/>
      <name val="Calibri"/>
      <family val="2"/>
      <charset val="238"/>
    </font>
    <font>
      <sz val="12"/>
      <name val="Arial"/>
      <family val="2"/>
      <charset val="238"/>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u/>
      <sz val="8"/>
      <color theme="10"/>
      <name val="Arial"/>
      <family val="2"/>
      <charset val="238"/>
    </font>
    <font>
      <sz val="8"/>
      <color rgb="FF000000"/>
      <name val="Arial Narrow"/>
      <family val="2"/>
      <charset val="238"/>
    </font>
    <font>
      <sz val="8"/>
      <color rgb="FF00B0F0"/>
      <name val="Arial"/>
      <family val="2"/>
      <charset val="238"/>
    </font>
    <font>
      <b/>
      <sz val="8"/>
      <color theme="0"/>
      <name val="Arial Narrow"/>
      <family val="2"/>
      <charset val="238"/>
    </font>
    <font>
      <sz val="8"/>
      <color rgb="FFFF0000"/>
      <name val="Arial Narrow"/>
      <family val="2"/>
      <charset val="238"/>
    </font>
    <font>
      <sz val="8"/>
      <color rgb="FF000000"/>
      <name val="Arial"/>
      <family val="2"/>
      <charset val="238"/>
    </font>
    <font>
      <sz val="8"/>
      <color rgb="FF000000"/>
      <name val="Calibri"/>
      <family val="2"/>
      <charset val="238"/>
    </font>
    <font>
      <sz val="8"/>
      <color rgb="FFFF0000"/>
      <name val="Arial"/>
      <family val="2"/>
      <charset val="238"/>
    </font>
    <font>
      <sz val="10"/>
      <color rgb="FFFF0000"/>
      <name val="Arial"/>
      <family val="2"/>
    </font>
    <font>
      <sz val="8"/>
      <color rgb="FF555555"/>
      <name val="Arial"/>
      <family val="2"/>
    </font>
    <font>
      <sz val="10"/>
      <color rgb="FFFF0000"/>
      <name val="Arial Narrow"/>
      <family val="2"/>
      <charset val="238"/>
    </font>
    <font>
      <sz val="12"/>
      <color rgb="FFFF0000"/>
      <name val="Arial"/>
      <family val="2"/>
      <charset val="238"/>
    </font>
    <font>
      <b/>
      <sz val="10"/>
      <color theme="0"/>
      <name val="Arial"/>
      <family val="2"/>
      <charset val="238"/>
    </font>
    <font>
      <sz val="10"/>
      <color rgb="FF000000"/>
      <name val="Tahoma"/>
      <family val="2"/>
      <charset val="238"/>
    </font>
    <font>
      <b/>
      <sz val="8"/>
      <color theme="0"/>
      <name val="Arial"/>
      <family val="2"/>
      <charset val="238"/>
    </font>
    <font>
      <sz val="10"/>
      <color theme="0"/>
      <name val="Arial"/>
      <family val="2"/>
      <charset val="238"/>
    </font>
    <font>
      <sz val="12"/>
      <color rgb="FF000000"/>
      <name val="Calibri"/>
      <family val="2"/>
      <charset val="238"/>
    </font>
    <font>
      <u/>
      <sz val="7"/>
      <color theme="10"/>
      <name val="Arial"/>
      <family val="2"/>
      <charset val="238"/>
    </font>
  </fonts>
  <fills count="63">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5" tint="-0.249977111117893"/>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4"/>
        <bgColor theme="4"/>
      </patternFill>
    </fill>
    <fill>
      <patternFill patternType="solid">
        <fgColor theme="3" tint="0.39997558519241921"/>
        <bgColor indexed="0"/>
      </patternFill>
    </fill>
    <fill>
      <patternFill patternType="solid">
        <fgColor theme="5" tint="0.39997558519241921"/>
        <bgColor indexed="0"/>
      </patternFill>
    </fill>
    <fill>
      <patternFill patternType="solid">
        <fgColor theme="4"/>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rgb="FF000000"/>
      </left>
      <right style="hair">
        <color rgb="FF000000"/>
      </right>
      <top style="hair">
        <color rgb="FF000000"/>
      </top>
      <bottom style="hair">
        <color rgb="FF000000"/>
      </bottom>
      <diagonal/>
    </border>
  </borders>
  <cellStyleXfs count="117">
    <xf numFmtId="0" fontId="0" fillId="0" borderId="0"/>
    <xf numFmtId="0" fontId="85" fillId="2" borderId="0" applyNumberFormat="0" applyBorder="0" applyAlignment="0" applyProtection="0"/>
    <xf numFmtId="0" fontId="8" fillId="2" borderId="0" applyNumberFormat="0" applyBorder="0" applyAlignment="0" applyProtection="0"/>
    <xf numFmtId="0" fontId="47" fillId="3" borderId="0" applyNumberFormat="0" applyBorder="0" applyAlignment="0" applyProtection="0"/>
    <xf numFmtId="0" fontId="85" fillId="4" borderId="0" applyNumberFormat="0" applyBorder="0" applyAlignment="0" applyProtection="0"/>
    <xf numFmtId="0" fontId="8" fillId="4" borderId="0" applyNumberFormat="0" applyBorder="0" applyAlignment="0" applyProtection="0"/>
    <xf numFmtId="0" fontId="47" fillId="5" borderId="0" applyNumberFormat="0" applyBorder="0" applyAlignment="0" applyProtection="0"/>
    <xf numFmtId="0" fontId="85" fillId="6" borderId="0" applyNumberFormat="0" applyBorder="0" applyAlignment="0" applyProtection="0"/>
    <xf numFmtId="0" fontId="8" fillId="6" borderId="0" applyNumberFormat="0" applyBorder="0" applyAlignment="0" applyProtection="0"/>
    <xf numFmtId="0" fontId="47" fillId="7" borderId="0" applyNumberFormat="0" applyBorder="0" applyAlignment="0" applyProtection="0"/>
    <xf numFmtId="0" fontId="85" fillId="8" borderId="0" applyNumberFormat="0" applyBorder="0" applyAlignment="0" applyProtection="0"/>
    <xf numFmtId="0" fontId="8" fillId="8" borderId="0" applyNumberFormat="0" applyBorder="0" applyAlignment="0" applyProtection="0"/>
    <xf numFmtId="0" fontId="47" fillId="9" borderId="0" applyNumberFormat="0" applyBorder="0" applyAlignment="0" applyProtection="0"/>
    <xf numFmtId="0" fontId="85" fillId="38" borderId="0" applyNumberFormat="0" applyBorder="0" applyAlignment="0" applyProtection="0"/>
    <xf numFmtId="0" fontId="47" fillId="10" borderId="0" applyNumberFormat="0" applyBorder="0" applyAlignment="0" applyProtection="0"/>
    <xf numFmtId="0" fontId="85" fillId="39" borderId="0" applyNumberFormat="0" applyBorder="0" applyAlignment="0" applyProtection="0"/>
    <xf numFmtId="0" fontId="47" fillId="11" borderId="0" applyNumberFormat="0" applyBorder="0" applyAlignment="0" applyProtection="0"/>
    <xf numFmtId="0" fontId="85" fillId="12" borderId="0" applyNumberFormat="0" applyBorder="0" applyAlignment="0" applyProtection="0"/>
    <xf numFmtId="0" fontId="8" fillId="12" borderId="0" applyNumberFormat="0" applyBorder="0" applyAlignment="0" applyProtection="0"/>
    <xf numFmtId="0" fontId="47" fillId="13" borderId="0" applyNumberFormat="0" applyBorder="0" applyAlignment="0" applyProtection="0"/>
    <xf numFmtId="0" fontId="85" fillId="40" borderId="0" applyNumberFormat="0" applyBorder="0" applyAlignment="0" applyProtection="0"/>
    <xf numFmtId="0" fontId="47" fillId="14" borderId="0" applyNumberFormat="0" applyBorder="0" applyAlignment="0" applyProtection="0"/>
    <xf numFmtId="0" fontId="85" fillId="15" borderId="0" applyNumberFormat="0" applyBorder="0" applyAlignment="0" applyProtection="0"/>
    <xf numFmtId="0" fontId="8" fillId="15" borderId="0" applyNumberFormat="0" applyBorder="0" applyAlignment="0" applyProtection="0"/>
    <xf numFmtId="0" fontId="47" fillId="16" borderId="0" applyNumberFormat="0" applyBorder="0" applyAlignment="0" applyProtection="0"/>
    <xf numFmtId="0" fontId="85" fillId="8" borderId="0" applyNumberFormat="0" applyBorder="0" applyAlignment="0" applyProtection="0"/>
    <xf numFmtId="0" fontId="8" fillId="8" borderId="0" applyNumberFormat="0" applyBorder="0" applyAlignment="0" applyProtection="0"/>
    <xf numFmtId="0" fontId="47" fillId="9" borderId="0" applyNumberFormat="0" applyBorder="0" applyAlignment="0" applyProtection="0"/>
    <xf numFmtId="0" fontId="85" fillId="41" borderId="0" applyNumberFormat="0" applyBorder="0" applyAlignment="0" applyProtection="0"/>
    <xf numFmtId="0" fontId="47" fillId="13" borderId="0" applyNumberFormat="0" applyBorder="0" applyAlignment="0" applyProtection="0"/>
    <xf numFmtId="0" fontId="85" fillId="17" borderId="0" applyNumberFormat="0" applyBorder="0" applyAlignment="0" applyProtection="0"/>
    <xf numFmtId="0" fontId="8" fillId="17" borderId="0" applyNumberFormat="0" applyBorder="0" applyAlignment="0" applyProtection="0"/>
    <xf numFmtId="0" fontId="47" fillId="18" borderId="0" applyNumberFormat="0" applyBorder="0" applyAlignment="0" applyProtection="0"/>
    <xf numFmtId="0" fontId="86" fillId="20" borderId="0" applyNumberFormat="0" applyBorder="0" applyAlignment="0" applyProtection="0"/>
    <xf numFmtId="0" fontId="62" fillId="21" borderId="0" applyNumberFormat="0" applyBorder="0" applyAlignment="0" applyProtection="0"/>
    <xf numFmtId="0" fontId="86" fillId="42" borderId="0" applyNumberFormat="0" applyBorder="0" applyAlignment="0" applyProtection="0"/>
    <xf numFmtId="0" fontId="62" fillId="14" borderId="0" applyNumberFormat="0" applyBorder="0" applyAlignment="0" applyProtection="0"/>
    <xf numFmtId="0" fontId="86" fillId="15" borderId="0" applyNumberFormat="0" applyBorder="0" applyAlignment="0" applyProtection="0"/>
    <xf numFmtId="0" fontId="62" fillId="16" borderId="0" applyNumberFormat="0" applyBorder="0" applyAlignment="0" applyProtection="0"/>
    <xf numFmtId="0" fontId="86" fillId="22" borderId="0" applyNumberFormat="0" applyBorder="0" applyAlignment="0" applyProtection="0"/>
    <xf numFmtId="0" fontId="62" fillId="23" borderId="0" applyNumberFormat="0" applyBorder="0" applyAlignment="0" applyProtection="0"/>
    <xf numFmtId="0" fontId="86" fillId="43" borderId="0" applyNumberFormat="0" applyBorder="0" applyAlignment="0" applyProtection="0"/>
    <xf numFmtId="0" fontId="62" fillId="24" borderId="0" applyNumberFormat="0" applyBorder="0" applyAlignment="0" applyProtection="0"/>
    <xf numFmtId="0" fontId="86" fillId="25" borderId="0" applyNumberFormat="0" applyBorder="0" applyAlignment="0" applyProtection="0"/>
    <xf numFmtId="0" fontId="62" fillId="26" borderId="0" applyNumberFormat="0" applyBorder="0" applyAlignment="0" applyProtection="0"/>
    <xf numFmtId="0" fontId="86" fillId="27" borderId="0" applyNumberFormat="0" applyBorder="0" applyAlignment="0" applyProtection="0"/>
    <xf numFmtId="0" fontId="62" fillId="28" borderId="0" applyNumberFormat="0" applyBorder="0" applyAlignment="0" applyProtection="0"/>
    <xf numFmtId="0" fontId="86" fillId="44" borderId="0" applyNumberFormat="0" applyBorder="0" applyAlignment="0" applyProtection="0"/>
    <xf numFmtId="0" fontId="62" fillId="29" borderId="0" applyNumberFormat="0" applyBorder="0" applyAlignment="0" applyProtection="0"/>
    <xf numFmtId="0" fontId="86" fillId="45" borderId="0" applyNumberFormat="0" applyBorder="0" applyAlignment="0" applyProtection="0"/>
    <xf numFmtId="0" fontId="62" fillId="30" borderId="0" applyNumberFormat="0" applyBorder="0" applyAlignment="0" applyProtection="0"/>
    <xf numFmtId="0" fontId="86" fillId="22" borderId="0" applyNumberFormat="0" applyBorder="0" applyAlignment="0" applyProtection="0"/>
    <xf numFmtId="0" fontId="62" fillId="23" borderId="0" applyNumberFormat="0" applyBorder="0" applyAlignment="0" applyProtection="0"/>
    <xf numFmtId="0" fontId="86" fillId="46" borderId="0" applyNumberFormat="0" applyBorder="0" applyAlignment="0" applyProtection="0"/>
    <xf numFmtId="0" fontId="62" fillId="31" borderId="0" applyNumberFormat="0" applyBorder="0" applyAlignment="0" applyProtection="0"/>
    <xf numFmtId="0" fontId="86" fillId="47" borderId="0" applyNumberFormat="0" applyBorder="0" applyAlignment="0" applyProtection="0"/>
    <xf numFmtId="0" fontId="62" fillId="29" borderId="0" applyNumberFormat="0" applyBorder="0" applyAlignment="0" applyProtection="0"/>
    <xf numFmtId="0" fontId="87" fillId="48" borderId="0" applyNumberFormat="0" applyBorder="0" applyAlignment="0" applyProtection="0"/>
    <xf numFmtId="0" fontId="48" fillId="5" borderId="0" applyNumberFormat="0" applyBorder="0" applyAlignment="0" applyProtection="0"/>
    <xf numFmtId="0" fontId="88" fillId="19" borderId="33" applyNumberFormat="0" applyAlignment="0" applyProtection="0"/>
    <xf numFmtId="0" fontId="49" fillId="32" borderId="2" applyNumberFormat="0" applyAlignment="0" applyProtection="0"/>
    <xf numFmtId="0" fontId="89" fillId="50" borderId="34" applyNumberFormat="0" applyAlignment="0" applyProtection="0"/>
    <xf numFmtId="0" fontId="63" fillId="33" borderId="3" applyNumberFormat="0" applyAlignment="0" applyProtection="0"/>
    <xf numFmtId="164" fontId="77" fillId="0" borderId="0" applyFont="0" applyFill="0" applyBorder="0" applyAlignment="0" applyProtection="0"/>
    <xf numFmtId="0" fontId="90" fillId="0" borderId="0" applyNumberFormat="0" applyFill="0" applyBorder="0" applyAlignment="0" applyProtection="0"/>
    <xf numFmtId="0" fontId="50" fillId="0" borderId="0" applyNumberFormat="0" applyFill="0" applyBorder="0" applyAlignment="0" applyProtection="0"/>
    <xf numFmtId="0" fontId="91" fillId="51" borderId="0" applyNumberFormat="0" applyBorder="0" applyAlignment="0" applyProtection="0"/>
    <xf numFmtId="0" fontId="51" fillId="7" borderId="0" applyNumberFormat="0" applyBorder="0" applyAlignment="0" applyProtection="0"/>
    <xf numFmtId="0" fontId="92" fillId="0" borderId="4" applyNumberFormat="0" applyFill="0" applyAlignment="0" applyProtection="0"/>
    <xf numFmtId="0" fontId="40" fillId="0" borderId="4" applyNumberFormat="0" applyFill="0" applyAlignment="0" applyProtection="0"/>
    <xf numFmtId="0" fontId="64" fillId="0" borderId="4" applyNumberFormat="0" applyFill="0" applyAlignment="0" applyProtection="0"/>
    <xf numFmtId="0" fontId="93" fillId="0" borderId="35" applyNumberFormat="0" applyFill="0" applyAlignment="0" applyProtection="0"/>
    <xf numFmtId="0" fontId="65" fillId="0" borderId="5" applyNumberFormat="0" applyFill="0" applyAlignment="0" applyProtection="0"/>
    <xf numFmtId="0" fontId="94" fillId="0" borderId="6" applyNumberFormat="0" applyFill="0" applyAlignment="0" applyProtection="0"/>
    <xf numFmtId="0" fontId="41" fillId="0" borderId="6" applyNumberFormat="0" applyFill="0" applyAlignment="0" applyProtection="0"/>
    <xf numFmtId="0" fontId="66" fillId="0" borderId="6" applyNumberFormat="0" applyFill="0" applyAlignment="0" applyProtection="0"/>
    <xf numFmtId="0" fontId="94"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96" fillId="52" borderId="33" applyNumberFormat="0" applyAlignment="0" applyProtection="0"/>
    <xf numFmtId="0" fontId="53" fillId="11" borderId="2" applyNumberFormat="0" applyAlignment="0" applyProtection="0"/>
    <xf numFmtId="0" fontId="97" fillId="0" borderId="37" applyNumberFormat="0" applyFill="0" applyAlignment="0" applyProtection="0"/>
    <xf numFmtId="0" fontId="54" fillId="0" borderId="8" applyNumberFormat="0" applyFill="0" applyAlignment="0" applyProtection="0"/>
    <xf numFmtId="0" fontId="98" fillId="53" borderId="0" applyNumberFormat="0" applyBorder="0" applyAlignment="0" applyProtection="0"/>
    <xf numFmtId="0" fontId="55" fillId="34" borderId="0" applyNumberFormat="0" applyBorder="0" applyAlignment="0" applyProtection="0"/>
    <xf numFmtId="0" fontId="85" fillId="0" borderId="0"/>
    <xf numFmtId="0" fontId="8" fillId="0" borderId="0"/>
    <xf numFmtId="0" fontId="47" fillId="0" borderId="0"/>
    <xf numFmtId="0" fontId="7" fillId="0" borderId="0"/>
    <xf numFmtId="0" fontId="3" fillId="0" borderId="0"/>
    <xf numFmtId="0" fontId="7" fillId="0" borderId="0"/>
    <xf numFmtId="0" fontId="3" fillId="0" borderId="0"/>
    <xf numFmtId="0" fontId="11" fillId="0" borderId="0"/>
    <xf numFmtId="0" fontId="7" fillId="0" borderId="0"/>
    <xf numFmtId="0" fontId="3" fillId="0" borderId="0"/>
    <xf numFmtId="0" fontId="3" fillId="0" borderId="0"/>
    <xf numFmtId="0" fontId="79" fillId="0" borderId="0"/>
    <xf numFmtId="0" fontId="3" fillId="0" borderId="0"/>
    <xf numFmtId="0" fontId="8" fillId="49" borderId="32" applyNumberFormat="0" applyFont="0" applyAlignment="0" applyProtection="0"/>
    <xf numFmtId="0" fontId="7" fillId="35" borderId="1" applyNumberFormat="0" applyAlignment="0" applyProtection="0"/>
    <xf numFmtId="0" fontId="3" fillId="35" borderId="1" applyNumberFormat="0" applyAlignment="0" applyProtection="0"/>
    <xf numFmtId="0" fontId="3" fillId="35" borderId="1" applyNumberFormat="0" applyAlignment="0" applyProtection="0"/>
    <xf numFmtId="0" fontId="10" fillId="0" borderId="0"/>
    <xf numFmtId="0" fontId="99" fillId="19" borderId="36" applyNumberFormat="0" applyAlignment="0" applyProtection="0"/>
    <xf numFmtId="0" fontId="56" fillId="32" borderId="7" applyNumberFormat="0" applyAlignment="0" applyProtection="0"/>
    <xf numFmtId="0" fontId="100" fillId="0" borderId="0" applyNumberFormat="0" applyFill="0" applyBorder="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101" fillId="0" borderId="9" applyNumberFormat="0" applyFill="0" applyAlignment="0" applyProtection="0"/>
    <xf numFmtId="0" fontId="43" fillId="0" borderId="9" applyNumberFormat="0" applyFill="0" applyAlignment="0" applyProtection="0"/>
    <xf numFmtId="0" fontId="57" fillId="0" borderId="9" applyNumberFormat="0" applyFill="0" applyAlignment="0" applyProtection="0"/>
    <xf numFmtId="0" fontId="102" fillId="0" borderId="0" applyNumberFormat="0" applyFill="0" applyBorder="0" applyAlignment="0" applyProtection="0"/>
    <xf numFmtId="0" fontId="58" fillId="0" borderId="0" applyNumberFormat="0" applyFill="0" applyBorder="0" applyAlignment="0" applyProtection="0"/>
  </cellStyleXfs>
  <cellXfs count="585">
    <xf numFmtId="0" fontId="0" fillId="0" borderId="0" xfId="0"/>
    <xf numFmtId="0" fontId="1" fillId="36" borderId="0" xfId="0" applyFont="1" applyFill="1" applyBorder="1" applyAlignment="1" applyProtection="1">
      <alignment horizontal="center" vertical="top" wrapText="1" readingOrder="1"/>
      <protection locked="0"/>
    </xf>
    <xf numFmtId="0" fontId="4" fillId="36" borderId="0" xfId="0" applyFont="1" applyFill="1" applyBorder="1" applyAlignment="1" applyProtection="1">
      <alignment horizontal="center" vertical="top" wrapText="1" readingOrder="1"/>
      <protection locked="0"/>
    </xf>
    <xf numFmtId="0" fontId="0" fillId="0" borderId="0" xfId="0" applyBorder="1"/>
    <xf numFmtId="0" fontId="2" fillId="0" borderId="0" xfId="0" applyFont="1" applyBorder="1" applyAlignment="1" applyProtection="1">
      <alignment vertical="top" wrapText="1" readingOrder="1"/>
      <protection locked="0"/>
    </xf>
    <xf numFmtId="0" fontId="5" fillId="0" borderId="0" xfId="0" applyFont="1" applyBorder="1" applyAlignment="1" applyProtection="1">
      <alignment horizontal="center" vertical="top" wrapText="1" readingOrder="1"/>
      <protection locked="0"/>
    </xf>
    <xf numFmtId="165" fontId="2" fillId="0" borderId="0" xfId="0" applyNumberFormat="1" applyFont="1" applyBorder="1" applyAlignment="1" applyProtection="1">
      <alignment horizontal="center" vertical="top" wrapText="1" readingOrder="1"/>
      <protection locked="0"/>
    </xf>
    <xf numFmtId="166" fontId="2" fillId="0" borderId="0" xfId="0" applyNumberFormat="1"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6" fillId="0" borderId="0" xfId="0" applyFont="1" applyFill="1" applyBorder="1" applyAlignment="1" applyProtection="1">
      <alignment horizontal="center" vertical="top" wrapText="1" readingOrder="1"/>
      <protection locked="0"/>
    </xf>
    <xf numFmtId="0" fontId="6" fillId="0" borderId="0" xfId="0" applyFont="1" applyFill="1" applyBorder="1" applyAlignment="1" applyProtection="1">
      <alignment vertical="top" wrapText="1" readingOrder="1"/>
      <protection locked="0"/>
    </xf>
    <xf numFmtId="0" fontId="7" fillId="0" borderId="0" xfId="0" applyFont="1" applyFill="1" applyBorder="1"/>
    <xf numFmtId="0" fontId="6" fillId="0" borderId="0" xfId="0" applyFont="1" applyFill="1" applyBorder="1" applyAlignment="1" applyProtection="1">
      <alignment vertical="top" wrapText="1"/>
      <protection locked="0"/>
    </xf>
    <xf numFmtId="0" fontId="0" fillId="0" borderId="0" xfId="0" applyBorder="1" applyAlignment="1">
      <alignment wrapText="1"/>
    </xf>
    <xf numFmtId="0" fontId="1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wrapText="1"/>
    </xf>
    <xf numFmtId="0" fontId="12" fillId="37" borderId="10" xfId="0" applyFont="1" applyFill="1" applyBorder="1" applyAlignment="1">
      <alignment horizontal="left" vertical="top"/>
    </xf>
    <xf numFmtId="0" fontId="13" fillId="37" borderId="11" xfId="0" applyFont="1" applyFill="1" applyBorder="1" applyAlignment="1">
      <alignment horizontal="left" vertical="top"/>
    </xf>
    <xf numFmtId="0" fontId="13" fillId="37" borderId="12" xfId="0" applyFont="1" applyFill="1" applyBorder="1" applyAlignment="1">
      <alignment horizontal="left" vertical="top"/>
    </xf>
    <xf numFmtId="0" fontId="12" fillId="0" borderId="13" xfId="0" applyFont="1" applyBorder="1" applyAlignment="1">
      <alignment horizontal="left" vertical="top"/>
    </xf>
    <xf numFmtId="0" fontId="13" fillId="0" borderId="0" xfId="0" applyFont="1" applyBorder="1" applyAlignment="1">
      <alignment horizontal="left" vertical="top"/>
    </xf>
    <xf numFmtId="0" fontId="13" fillId="0" borderId="14" xfId="0" applyFont="1" applyBorder="1" applyAlignment="1">
      <alignment horizontal="left" vertical="top"/>
    </xf>
    <xf numFmtId="0" fontId="12" fillId="0" borderId="15" xfId="0" applyFont="1" applyBorder="1" applyAlignment="1">
      <alignment horizontal="left" vertical="top"/>
    </xf>
    <xf numFmtId="0" fontId="13" fillId="0" borderId="16" xfId="0" applyFont="1" applyBorder="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13" fillId="0" borderId="17" xfId="0" applyFont="1" applyBorder="1" applyAlignment="1">
      <alignment horizontal="left" vertical="top"/>
    </xf>
    <xf numFmtId="0" fontId="0" fillId="0" borderId="0" xfId="0" applyFont="1" applyAlignment="1">
      <alignment horizontal="left" vertical="top"/>
    </xf>
    <xf numFmtId="0" fontId="0" fillId="37" borderId="0" xfId="0" applyFont="1" applyFill="1" applyBorder="1" applyAlignment="1">
      <alignment horizontal="left" vertical="top"/>
    </xf>
    <xf numFmtId="0" fontId="13" fillId="37" borderId="0" xfId="0" applyFont="1" applyFill="1" applyBorder="1" applyAlignment="1">
      <alignment horizontal="left" vertical="top"/>
    </xf>
    <xf numFmtId="0" fontId="12" fillId="0" borderId="18" xfId="0" applyFont="1" applyBorder="1" applyAlignment="1">
      <alignment horizontal="left" vertical="top"/>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3" fillId="0" borderId="17" xfId="0" applyFont="1" applyBorder="1" applyAlignment="1">
      <alignment horizontal="left" vertical="top" wrapText="1"/>
    </xf>
    <xf numFmtId="0" fontId="103" fillId="0" borderId="0" xfId="0" applyFont="1"/>
    <xf numFmtId="0" fontId="103" fillId="0" borderId="0" xfId="0" applyFont="1" applyAlignment="1">
      <alignment horizontal="left" vertical="top"/>
    </xf>
    <xf numFmtId="0" fontId="7" fillId="0" borderId="0" xfId="0" applyFont="1"/>
    <xf numFmtId="0" fontId="7"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top" wrapText="1" readingOrder="1"/>
      <protection locked="0"/>
    </xf>
    <xf numFmtId="0" fontId="0" fillId="0" borderId="0" xfId="0" applyFill="1" applyBorder="1"/>
    <xf numFmtId="0" fontId="7" fillId="0" borderId="0" xfId="0" applyFont="1" applyAlignment="1">
      <alignment horizontal="left"/>
    </xf>
    <xf numFmtId="0" fontId="104" fillId="0" borderId="0" xfId="0" applyFont="1" applyAlignment="1">
      <alignment horizontal="left" vertical="center" indent="1"/>
    </xf>
    <xf numFmtId="0" fontId="0" fillId="0" borderId="0" xfId="0" applyFill="1"/>
    <xf numFmtId="0" fontId="4" fillId="54" borderId="20" xfId="0" applyFont="1" applyFill="1" applyBorder="1" applyAlignment="1" applyProtection="1">
      <alignment horizontal="center" vertical="top" wrapText="1" readingOrder="1"/>
      <protection locked="0"/>
    </xf>
    <xf numFmtId="0" fontId="4" fillId="54" borderId="21" xfId="0" applyFont="1" applyFill="1" applyBorder="1" applyAlignment="1" applyProtection="1">
      <alignment horizontal="center" vertical="top" wrapText="1" readingOrder="1"/>
      <protection locked="0"/>
    </xf>
    <xf numFmtId="0" fontId="4" fillId="54" borderId="22" xfId="0" applyFont="1" applyFill="1" applyBorder="1" applyAlignment="1" applyProtection="1">
      <alignment horizontal="center" vertical="top" wrapText="1" readingOrder="1"/>
      <protection locked="0"/>
    </xf>
    <xf numFmtId="0" fontId="7" fillId="0" borderId="0" xfId="0" applyFont="1" applyBorder="1"/>
    <xf numFmtId="0" fontId="14" fillId="0" borderId="0" xfId="0" applyFont="1" applyBorder="1" applyAlignment="1" applyProtection="1">
      <alignment vertical="top" wrapText="1"/>
      <protection locked="0"/>
    </xf>
    <xf numFmtId="0" fontId="7" fillId="0" borderId="0" xfId="96" applyFont="1" applyAlignment="1">
      <alignment vertical="center" wrapText="1"/>
    </xf>
    <xf numFmtId="0" fontId="7" fillId="0" borderId="0" xfId="96" applyFont="1" applyAlignment="1">
      <alignment wrapText="1"/>
    </xf>
    <xf numFmtId="0" fontId="7" fillId="0" borderId="0" xfId="96" applyFont="1" applyFill="1" applyAlignment="1">
      <alignment vertical="center" wrapText="1"/>
    </xf>
    <xf numFmtId="0" fontId="7" fillId="0" borderId="0" xfId="0" applyFont="1" applyAlignment="1">
      <alignment vertical="center"/>
    </xf>
    <xf numFmtId="0" fontId="16" fillId="55" borderId="23" xfId="96" applyFont="1" applyFill="1" applyBorder="1" applyAlignment="1">
      <alignment vertical="center" wrapText="1"/>
    </xf>
    <xf numFmtId="0" fontId="7" fillId="0" borderId="0" xfId="0" applyFont="1" applyFill="1"/>
    <xf numFmtId="0" fontId="16" fillId="56" borderId="24" xfId="0" applyNumberFormat="1" applyFont="1" applyFill="1" applyBorder="1" applyAlignment="1" applyProtection="1">
      <alignment vertical="center" wrapText="1"/>
    </xf>
    <xf numFmtId="0" fontId="16" fillId="55" borderId="23" xfId="0" applyFont="1" applyFill="1" applyBorder="1"/>
    <xf numFmtId="0" fontId="14" fillId="0" borderId="25" xfId="0" applyFont="1" applyBorder="1"/>
    <xf numFmtId="0" fontId="14" fillId="0" borderId="25" xfId="0" applyFont="1" applyBorder="1" applyAlignment="1">
      <alignment horizontal="left"/>
    </xf>
    <xf numFmtId="0" fontId="14" fillId="0" borderId="25" xfId="0" applyFont="1" applyFill="1" applyBorder="1" applyAlignment="1" applyProtection="1">
      <alignment horizontal="center" vertical="top" wrapText="1" readingOrder="1"/>
      <protection locked="0"/>
    </xf>
    <xf numFmtId="0" fontId="14" fillId="0" borderId="25" xfId="0" applyFont="1" applyBorder="1" applyAlignment="1">
      <alignment wrapText="1"/>
    </xf>
    <xf numFmtId="0" fontId="0" fillId="0" borderId="0" xfId="0" applyAlignment="1">
      <alignment horizontal="left"/>
    </xf>
    <xf numFmtId="0" fontId="7" fillId="0" borderId="0" xfId="0" applyFont="1" applyAlignment="1">
      <alignment horizontal="left" vertical="top"/>
    </xf>
    <xf numFmtId="0" fontId="16" fillId="56" borderId="0" xfId="0" applyFont="1" applyFill="1" applyAlignment="1">
      <alignment horizontal="left" vertical="top"/>
    </xf>
    <xf numFmtId="0" fontId="0" fillId="0" borderId="0" xfId="0" applyAlignment="1">
      <alignment horizontal="center"/>
    </xf>
    <xf numFmtId="0" fontId="16" fillId="56" borderId="0" xfId="0" applyFont="1" applyFill="1"/>
    <xf numFmtId="0" fontId="17" fillId="36" borderId="25" xfId="0" applyFont="1" applyFill="1" applyBorder="1" applyAlignment="1" applyProtection="1">
      <alignment horizontal="center" vertical="center" wrapText="1" readingOrder="1"/>
      <protection locked="0"/>
    </xf>
    <xf numFmtId="0" fontId="18" fillId="0" borderId="25" xfId="0" applyFont="1" applyBorder="1" applyAlignment="1" applyProtection="1">
      <alignment horizontal="center" vertical="top" wrapText="1" readingOrder="1"/>
      <protection locked="0"/>
    </xf>
    <xf numFmtId="0" fontId="18" fillId="0" borderId="25" xfId="0" quotePrefix="1" applyFont="1" applyBorder="1" applyAlignment="1" applyProtection="1">
      <alignment horizontal="center" vertical="top" wrapText="1" readingOrder="1"/>
      <protection locked="0"/>
    </xf>
    <xf numFmtId="0" fontId="105" fillId="0" borderId="25" xfId="79" applyFont="1" applyBorder="1"/>
    <xf numFmtId="0" fontId="95" fillId="0" borderId="25" xfId="79" applyBorder="1"/>
    <xf numFmtId="0" fontId="18" fillId="0" borderId="25" xfId="0" applyFont="1" applyBorder="1" applyAlignment="1" applyProtection="1">
      <alignment horizontal="center" vertical="center" wrapText="1" readingOrder="1"/>
      <protection locked="0"/>
    </xf>
    <xf numFmtId="0" fontId="14" fillId="0" borderId="25" xfId="0" applyFont="1" applyBorder="1" applyAlignment="1">
      <alignment horizontal="center" vertical="center" wrapText="1"/>
    </xf>
    <xf numFmtId="0" fontId="5" fillId="0" borderId="0" xfId="0" applyFont="1" applyBorder="1" applyAlignment="1" applyProtection="1">
      <alignment horizontal="center" vertical="center" wrapText="1" readingOrder="1"/>
      <protection locked="0"/>
    </xf>
    <xf numFmtId="0" fontId="6" fillId="0" borderId="0" xfId="0" applyFont="1" applyFill="1" applyBorder="1" applyAlignment="1" applyProtection="1">
      <alignment horizontal="center" vertical="center" wrapText="1" readingOrder="1"/>
      <protection locked="0"/>
    </xf>
    <xf numFmtId="168" fontId="6" fillId="0" borderId="0" xfId="0" applyNumberFormat="1" applyFont="1" applyFill="1" applyBorder="1" applyAlignment="1" applyProtection="1">
      <alignment horizontal="center" vertical="center" wrapText="1" readingOrder="1"/>
      <protection locked="0"/>
    </xf>
    <xf numFmtId="169" fontId="6" fillId="0" borderId="0" xfId="0" applyNumberFormat="1" applyFont="1" applyFill="1" applyBorder="1" applyAlignment="1" applyProtection="1">
      <alignment horizontal="center" vertical="center" wrapText="1" readingOrder="1"/>
      <protection locked="0"/>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xf numFmtId="0" fontId="0" fillId="0" borderId="0" xfId="0" applyBorder="1" applyAlignment="1">
      <alignment horizontal="center" vertical="center" wrapText="1"/>
    </xf>
    <xf numFmtId="0" fontId="0" fillId="0" borderId="0" xfId="0" applyFill="1" applyBorder="1" applyAlignment="1">
      <alignment horizontal="center" vertical="center"/>
    </xf>
    <xf numFmtId="0" fontId="5" fillId="0" borderId="0" xfId="0" applyFont="1" applyBorder="1" applyAlignment="1" applyProtection="1">
      <alignment vertical="top" wrapText="1" readingOrder="1"/>
      <protection locked="0"/>
    </xf>
    <xf numFmtId="0" fontId="0" fillId="0" borderId="0" xfId="0" applyFill="1" applyBorder="1" applyAlignment="1">
      <alignment wrapText="1"/>
    </xf>
    <xf numFmtId="0" fontId="6" fillId="0" borderId="0" xfId="0" applyFont="1" applyBorder="1" applyAlignment="1" applyProtection="1">
      <alignment horizontal="center" vertical="top" wrapText="1" readingOrder="1"/>
      <protection locked="0"/>
    </xf>
    <xf numFmtId="0" fontId="14" fillId="0" borderId="0" xfId="0" applyFont="1" applyBorder="1"/>
    <xf numFmtId="0" fontId="0" fillId="0" borderId="0" xfId="0" applyNumberFormat="1"/>
    <xf numFmtId="0" fontId="95" fillId="0" borderId="25" xfId="79" applyBorder="1" applyAlignment="1">
      <alignment wrapText="1"/>
    </xf>
    <xf numFmtId="0" fontId="14" fillId="0" borderId="25" xfId="0" applyFont="1" applyBorder="1" applyAlignment="1">
      <alignment vertical="center"/>
    </xf>
    <xf numFmtId="0" fontId="14" fillId="0" borderId="25" xfId="0" applyFont="1" applyBorder="1" applyAlignment="1">
      <alignment horizontal="center" vertical="center"/>
    </xf>
    <xf numFmtId="0" fontId="2" fillId="0" borderId="0" xfId="0" applyFont="1" applyBorder="1" applyAlignment="1" applyProtection="1">
      <alignment horizontal="center" vertical="center" wrapText="1" readingOrder="1"/>
      <protection locked="0"/>
    </xf>
    <xf numFmtId="165" fontId="2" fillId="0" borderId="0" xfId="0" applyNumberFormat="1" applyFont="1" applyBorder="1" applyAlignment="1" applyProtection="1">
      <alignment horizontal="center" vertical="center" wrapText="1" readingOrder="1"/>
      <protection locked="0"/>
    </xf>
    <xf numFmtId="0" fontId="2" fillId="0" borderId="0" xfId="0" applyFont="1" applyBorder="1" applyAlignment="1" applyProtection="1">
      <alignment vertical="center" wrapText="1" readingOrder="1"/>
      <protection locked="0"/>
    </xf>
    <xf numFmtId="166" fontId="2" fillId="0" borderId="0" xfId="0" applyNumberFormat="1" applyFont="1" applyBorder="1" applyAlignment="1" applyProtection="1">
      <alignment horizontal="center" vertical="center" wrapText="1" readingOrder="1"/>
      <protection locked="0"/>
    </xf>
    <xf numFmtId="0" fontId="14" fillId="0" borderId="25" xfId="0" applyFont="1" applyBorder="1" applyAlignment="1">
      <alignment horizontal="center"/>
    </xf>
    <xf numFmtId="0" fontId="0" fillId="0" borderId="0" xfId="0" applyAlignment="1">
      <alignment horizontal="center" vertical="center"/>
    </xf>
    <xf numFmtId="0" fontId="23" fillId="0" borderId="0" xfId="0" applyFont="1" applyBorder="1" applyAlignment="1" applyProtection="1">
      <alignment horizontal="center" vertical="center" wrapText="1" readingOrder="1"/>
      <protection locked="0"/>
    </xf>
    <xf numFmtId="0" fontId="5" fillId="0" borderId="0" xfId="0" applyFont="1" applyFill="1" applyBorder="1" applyAlignment="1" applyProtection="1">
      <alignment vertical="top" wrapText="1" readingOrder="1"/>
      <protection locked="0"/>
    </xf>
    <xf numFmtId="0" fontId="5" fillId="0" borderId="0" xfId="0" applyFont="1" applyFill="1" applyBorder="1" applyAlignment="1" applyProtection="1">
      <alignment horizontal="center" vertical="top" wrapText="1" readingOrder="1"/>
      <protection locked="0"/>
    </xf>
    <xf numFmtId="0" fontId="7" fillId="0" borderId="0" xfId="0" applyFont="1" applyFill="1" applyBorder="1" applyAlignment="1">
      <alignment wrapText="1"/>
    </xf>
    <xf numFmtId="0" fontId="95" fillId="0" borderId="25" xfId="79" applyBorder="1"/>
    <xf numFmtId="0" fontId="14" fillId="0" borderId="0" xfId="0" applyFont="1" applyBorder="1" applyAlignment="1">
      <alignment wrapText="1"/>
    </xf>
    <xf numFmtId="0" fontId="26" fillId="0" borderId="25" xfId="0" applyFont="1" applyBorder="1"/>
    <xf numFmtId="0" fontId="14" fillId="0" borderId="0" xfId="0" applyFont="1" applyFill="1" applyBorder="1" applyAlignment="1">
      <alignment wrapText="1"/>
    </xf>
    <xf numFmtId="0" fontId="95" fillId="0" borderId="25" xfId="79" applyBorder="1" applyAlignment="1">
      <alignment horizontal="center" vertical="center"/>
    </xf>
    <xf numFmtId="0" fontId="27" fillId="0" borderId="0" xfId="0" applyFont="1" applyBorder="1" applyAlignment="1" applyProtection="1">
      <alignment horizontal="center" vertical="center" wrapText="1" readingOrder="1"/>
      <protection locked="0"/>
    </xf>
    <xf numFmtId="0" fontId="7" fillId="0" borderId="0" xfId="0" applyFont="1" applyAlignment="1">
      <alignment wrapText="1"/>
    </xf>
    <xf numFmtId="165" fontId="6" fillId="0" borderId="0" xfId="0" applyNumberFormat="1" applyFont="1" applyFill="1" applyBorder="1" applyAlignment="1" applyProtection="1">
      <alignment horizontal="center" vertical="center" wrapText="1" readingOrder="1"/>
      <protection locked="0"/>
    </xf>
    <xf numFmtId="166" fontId="6" fillId="0" borderId="0" xfId="0" applyNumberFormat="1" applyFont="1" applyFill="1" applyBorder="1" applyAlignment="1" applyProtection="1">
      <alignment horizontal="center" vertical="center" wrapText="1" readingOrder="1"/>
      <protection locked="0"/>
    </xf>
    <xf numFmtId="0" fontId="31" fillId="0" borderId="0" xfId="0" applyFont="1" applyBorder="1" applyAlignment="1" applyProtection="1">
      <alignment vertical="top" wrapText="1" readingOrder="1"/>
      <protection locked="0"/>
    </xf>
    <xf numFmtId="0" fontId="31" fillId="0" borderId="0" xfId="0" applyFont="1" applyBorder="1" applyAlignment="1" applyProtection="1">
      <alignment horizontal="center" vertical="center" wrapText="1" readingOrder="1"/>
      <protection locked="0"/>
    </xf>
    <xf numFmtId="0" fontId="32" fillId="0" borderId="0" xfId="0" applyFont="1" applyBorder="1" applyAlignment="1">
      <alignment horizontal="center" vertical="center" wrapText="1" readingOrder="1"/>
    </xf>
    <xf numFmtId="0" fontId="2" fillId="0" borderId="0" xfId="0" applyFont="1" applyBorder="1" applyAlignment="1" applyProtection="1">
      <alignment horizontal="center" vertical="top" wrapText="1" readingOrder="1"/>
      <protection locked="0"/>
    </xf>
    <xf numFmtId="49" fontId="2" fillId="0" borderId="0" xfId="0" applyNumberFormat="1" applyFont="1" applyBorder="1" applyAlignment="1" applyProtection="1">
      <alignment horizontal="center" vertical="center" wrapText="1" readingOrder="1"/>
      <protection locked="0"/>
    </xf>
    <xf numFmtId="0" fontId="26" fillId="0" borderId="25" xfId="0" applyFont="1" applyBorder="1" applyAlignment="1">
      <alignment horizontal="center" vertical="center"/>
    </xf>
    <xf numFmtId="0" fontId="35" fillId="0" borderId="0" xfId="0" applyFont="1" applyBorder="1" applyAlignment="1" applyProtection="1">
      <alignment horizontal="center" vertical="center" wrapText="1" readingOrder="1"/>
      <protection locked="0"/>
    </xf>
    <xf numFmtId="168" fontId="35" fillId="0" borderId="0" xfId="0" applyNumberFormat="1" applyFont="1" applyBorder="1" applyAlignment="1" applyProtection="1">
      <alignment horizontal="center" vertical="center" wrapText="1" readingOrder="1"/>
      <protection locked="0"/>
    </xf>
    <xf numFmtId="169" fontId="35" fillId="0" borderId="0" xfId="0" applyNumberFormat="1" applyFont="1" applyBorder="1" applyAlignment="1" applyProtection="1">
      <alignment horizontal="center" vertical="center" wrapText="1" readingOrder="1"/>
      <protection locked="0"/>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0" fontId="14" fillId="0" borderId="25" xfId="0" quotePrefix="1" applyFont="1" applyBorder="1"/>
    <xf numFmtId="165" fontId="39" fillId="0" borderId="0" xfId="0" applyNumberFormat="1" applyFont="1" applyBorder="1" applyAlignment="1" applyProtection="1">
      <alignment horizontal="center" vertical="center" wrapText="1" readingOrder="1"/>
      <protection locked="0"/>
    </xf>
    <xf numFmtId="0" fontId="0" fillId="0" borderId="0" xfId="0" applyBorder="1" applyAlignment="1">
      <alignment horizontal="center" vertical="center" readingOrder="1"/>
    </xf>
    <xf numFmtId="0" fontId="0" fillId="0" borderId="0" xfId="0" applyFill="1" applyBorder="1" applyAlignment="1">
      <alignment horizontal="center" vertical="center" readingOrder="1"/>
    </xf>
    <xf numFmtId="165" fontId="6" fillId="0" borderId="0" xfId="0" applyNumberFormat="1" applyFont="1" applyBorder="1" applyAlignment="1" applyProtection="1">
      <alignment horizontal="center" vertical="center" wrapText="1" readingOrder="1"/>
      <protection locked="0"/>
    </xf>
    <xf numFmtId="166" fontId="6" fillId="0" borderId="0" xfId="0" applyNumberFormat="1" applyFont="1" applyBorder="1" applyAlignment="1" applyProtection="1">
      <alignment horizontal="center" vertical="center" wrapText="1" readingOrder="1"/>
      <protection locked="0"/>
    </xf>
    <xf numFmtId="0" fontId="106" fillId="0" borderId="0" xfId="0" applyFont="1" applyAlignment="1">
      <alignment horizontal="left" vertical="top" wrapText="1" readingOrder="1"/>
    </xf>
    <xf numFmtId="0" fontId="106" fillId="0" borderId="0" xfId="0" applyFont="1" applyAlignment="1">
      <alignment horizontal="center" vertical="top" wrapText="1" readingOrder="1"/>
    </xf>
    <xf numFmtId="0" fontId="3" fillId="0" borderId="0" xfId="0" applyFont="1"/>
    <xf numFmtId="0" fontId="0" fillId="0" borderId="0" xfId="0" applyFont="1" applyAlignment="1"/>
    <xf numFmtId="0" fontId="2" fillId="0" borderId="0" xfId="0" applyFont="1" applyFill="1" applyBorder="1" applyAlignment="1" applyProtection="1">
      <alignment vertical="top" wrapText="1" readingOrder="1"/>
      <protection locked="0"/>
    </xf>
    <xf numFmtId="0" fontId="18" fillId="0" borderId="25" xfId="92" applyFont="1" applyBorder="1" applyAlignment="1" applyProtection="1">
      <alignment horizontal="center" vertical="top" wrapText="1" readingOrder="1"/>
      <protection locked="0"/>
    </xf>
    <xf numFmtId="0" fontId="7" fillId="0" borderId="0" xfId="92"/>
    <xf numFmtId="0" fontId="5" fillId="0" borderId="0" xfId="92" applyFont="1" applyBorder="1" applyAlignment="1" applyProtection="1">
      <alignment vertical="top" wrapText="1" readingOrder="1"/>
      <protection locked="0"/>
    </xf>
    <xf numFmtId="0" fontId="5" fillId="0" borderId="0" xfId="92" applyFont="1" applyBorder="1" applyAlignment="1" applyProtection="1">
      <alignment horizontal="center" vertical="top" wrapText="1" readingOrder="1"/>
      <protection locked="0"/>
    </xf>
    <xf numFmtId="0" fontId="14" fillId="0" borderId="0" xfId="92" applyFont="1" applyBorder="1" applyAlignment="1" applyProtection="1">
      <alignment vertical="top" wrapText="1"/>
      <protection locked="0"/>
    </xf>
    <xf numFmtId="0" fontId="5" fillId="0" borderId="0" xfId="92" applyFont="1" applyFill="1" applyBorder="1" applyAlignment="1" applyProtection="1">
      <alignment vertical="top" wrapText="1" readingOrder="1"/>
      <protection locked="0"/>
    </xf>
    <xf numFmtId="0" fontId="5" fillId="0" borderId="0" xfId="92" applyFont="1" applyFill="1" applyBorder="1" applyAlignment="1" applyProtection="1">
      <alignment horizontal="center" vertical="top" wrapText="1" readingOrder="1"/>
      <protection locked="0"/>
    </xf>
    <xf numFmtId="0" fontId="5" fillId="0" borderId="0" xfId="92" applyFont="1" applyBorder="1" applyAlignment="1" applyProtection="1">
      <alignment horizontal="center" vertical="center" wrapText="1" readingOrder="1"/>
      <protection locked="0"/>
    </xf>
    <xf numFmtId="168" fontId="6" fillId="0" borderId="0" xfId="92" applyNumberFormat="1" applyFont="1" applyFill="1" applyBorder="1" applyAlignment="1" applyProtection="1">
      <alignment horizontal="center" vertical="center" wrapText="1" readingOrder="1"/>
      <protection locked="0"/>
    </xf>
    <xf numFmtId="0" fontId="7" fillId="0" borderId="0" xfId="92" applyFill="1"/>
    <xf numFmtId="0" fontId="14" fillId="0" borderId="0" xfId="92" applyFont="1" applyAlignment="1">
      <alignment horizontal="center" wrapText="1"/>
    </xf>
    <xf numFmtId="0" fontId="0" fillId="57" borderId="0" xfId="0" applyFill="1"/>
    <xf numFmtId="0" fontId="107" fillId="0" borderId="25" xfId="0" applyFont="1" applyBorder="1"/>
    <xf numFmtId="0" fontId="18" fillId="58" borderId="25" xfId="0" applyFont="1" applyFill="1" applyBorder="1" applyAlignment="1" applyProtection="1">
      <alignment horizontal="center" vertical="top" wrapText="1" readingOrder="1"/>
      <protection locked="0"/>
    </xf>
    <xf numFmtId="0" fontId="95" fillId="0" borderId="25" xfId="79" applyBorder="1"/>
    <xf numFmtId="49" fontId="14" fillId="0" borderId="25" xfId="0" applyNumberFormat="1" applyFont="1" applyBorder="1"/>
    <xf numFmtId="0" fontId="14" fillId="0" borderId="25" xfId="0" applyFont="1" applyBorder="1" applyAlignment="1">
      <alignment horizontal="left" wrapText="1"/>
    </xf>
    <xf numFmtId="0" fontId="0" fillId="0" borderId="0" xfId="0" applyBorder="1" applyAlignment="1">
      <alignment vertical="top" readingOrder="1"/>
    </xf>
    <xf numFmtId="0" fontId="0" fillId="0" borderId="0" xfId="0" applyFill="1" applyBorder="1" applyAlignment="1">
      <alignment vertical="top" readingOrder="1"/>
    </xf>
    <xf numFmtId="0" fontId="0" fillId="0" borderId="0" xfId="0" applyAlignment="1">
      <alignment horizontal="center" vertical="center" wrapText="1"/>
    </xf>
    <xf numFmtId="0" fontId="2" fillId="0" borderId="0" xfId="0" quotePrefix="1" applyFont="1" applyBorder="1" applyAlignment="1" applyProtection="1">
      <alignment horizontal="center" vertical="top" wrapText="1" readingOrder="1"/>
      <protection locked="0"/>
    </xf>
    <xf numFmtId="0" fontId="69" fillId="0" borderId="0" xfId="0" applyFont="1" applyBorder="1" applyAlignment="1" applyProtection="1">
      <alignment vertical="top" wrapText="1" readingOrder="1"/>
      <protection locked="0"/>
    </xf>
    <xf numFmtId="0" fontId="3" fillId="0" borderId="0" xfId="0" applyFont="1" applyFill="1" applyBorder="1" applyAlignment="1">
      <alignment horizontal="left" vertical="center"/>
    </xf>
    <xf numFmtId="0" fontId="3" fillId="57" borderId="0" xfId="0" applyFont="1" applyFill="1"/>
    <xf numFmtId="0" fontId="3" fillId="0" borderId="0" xfId="0" applyFont="1" applyFill="1"/>
    <xf numFmtId="0" fontId="3" fillId="0" borderId="0" xfId="0" applyNumberFormat="1" applyFont="1" applyFill="1" applyBorder="1" applyAlignment="1" applyProtection="1">
      <alignment wrapText="1"/>
    </xf>
    <xf numFmtId="0" fontId="3" fillId="57" borderId="0" xfId="0" applyNumberFormat="1" applyFont="1" applyFill="1" applyBorder="1" applyAlignment="1" applyProtection="1">
      <alignment wrapText="1"/>
    </xf>
    <xf numFmtId="0" fontId="3" fillId="57" borderId="0" xfId="0" applyNumberFormat="1" applyFont="1" applyFill="1" applyBorder="1" applyAlignment="1" applyProtection="1">
      <alignment vertical="center" wrapText="1"/>
    </xf>
    <xf numFmtId="0" fontId="3" fillId="57" borderId="0" xfId="0" applyFont="1" applyFill="1" applyAlignment="1">
      <alignment wrapText="1"/>
    </xf>
    <xf numFmtId="168" fontId="2" fillId="0" borderId="0" xfId="0" applyNumberFormat="1" applyFont="1" applyBorder="1" applyAlignment="1" applyProtection="1">
      <alignment horizontal="center" vertical="center" wrapText="1" readingOrder="1"/>
      <protection locked="0"/>
    </xf>
    <xf numFmtId="169" fontId="2" fillId="0" borderId="0" xfId="0" applyNumberFormat="1" applyFont="1" applyBorder="1" applyAlignment="1" applyProtection="1">
      <alignment horizontal="center" vertical="center" wrapText="1" readingOrder="1"/>
      <protection locked="0"/>
    </xf>
    <xf numFmtId="3" fontId="2" fillId="0" borderId="0" xfId="0" applyNumberFormat="1" applyFont="1" applyBorder="1" applyAlignment="1" applyProtection="1">
      <alignment horizontal="center" vertical="center" wrapText="1" readingOrder="1"/>
      <protection locked="0"/>
    </xf>
    <xf numFmtId="168" fontId="6" fillId="0" borderId="0" xfId="0" applyNumberFormat="1" applyFont="1" applyBorder="1" applyAlignment="1" applyProtection="1">
      <alignment horizontal="center" vertical="center" wrapText="1" readingOrder="1"/>
      <protection locked="0"/>
    </xf>
    <xf numFmtId="168" fontId="36" fillId="0" borderId="0" xfId="0" applyNumberFormat="1" applyFont="1" applyBorder="1" applyAlignment="1" applyProtection="1">
      <alignment horizontal="center" vertical="center" wrapText="1" readingOrder="1"/>
      <protection locked="0"/>
    </xf>
    <xf numFmtId="0" fontId="3" fillId="0" borderId="0" xfId="0" applyFont="1" applyFill="1" applyBorder="1" applyAlignment="1">
      <alignment vertical="center" wrapText="1"/>
    </xf>
    <xf numFmtId="0" fontId="1" fillId="36" borderId="0" xfId="0" applyFont="1" applyFill="1" applyBorder="1" applyAlignment="1" applyProtection="1">
      <alignment horizontal="center" vertical="center" wrapText="1" readingOrder="1"/>
      <protection locked="0"/>
    </xf>
    <xf numFmtId="0" fontId="108" fillId="36" borderId="0" xfId="0" applyFont="1" applyFill="1" applyBorder="1" applyAlignment="1" applyProtection="1">
      <alignment horizontal="center" vertical="center" wrapText="1" readingOrder="1"/>
      <protection locked="0"/>
    </xf>
    <xf numFmtId="0" fontId="14" fillId="0" borderId="0" xfId="0" applyFont="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4" fillId="0" borderId="0" xfId="0" applyFont="1" applyBorder="1" applyAlignment="1" applyProtection="1">
      <alignment horizontal="center" vertical="center" wrapText="1" readingOrder="1"/>
      <protection locked="0"/>
    </xf>
    <xf numFmtId="0" fontId="14" fillId="0" borderId="0" xfId="0" applyFont="1" applyFill="1" applyBorder="1" applyAlignment="1" applyProtection="1">
      <alignment horizontal="center" vertical="center" wrapText="1" readingOrder="1"/>
      <protection locked="0"/>
    </xf>
    <xf numFmtId="165" fontId="2" fillId="0" borderId="0" xfId="0" applyNumberFormat="1" applyFont="1" applyFill="1" applyBorder="1" applyAlignment="1" applyProtection="1">
      <alignment horizontal="center" vertical="center" wrapText="1" readingOrder="1"/>
      <protection locked="0"/>
    </xf>
    <xf numFmtId="14" fontId="14" fillId="0" borderId="0" xfId="0" applyNumberFormat="1" applyFont="1" applyBorder="1" applyAlignment="1">
      <alignment horizontal="center" vertical="center" wrapText="1" readingOrder="1"/>
    </xf>
    <xf numFmtId="0" fontId="6" fillId="0" borderId="0" xfId="0" applyFont="1" applyBorder="1" applyAlignment="1">
      <alignment horizontal="center" vertical="center" wrapText="1" readingOrder="1"/>
    </xf>
    <xf numFmtId="165" fontId="61" fillId="0" borderId="0" xfId="0" applyNumberFormat="1" applyFont="1" applyBorder="1" applyAlignment="1" applyProtection="1">
      <alignment horizontal="center" vertical="center" wrapText="1" readingOrder="1"/>
      <protection locked="0"/>
    </xf>
    <xf numFmtId="0" fontId="34" fillId="0" borderId="0" xfId="0" applyFont="1" applyFill="1" applyBorder="1" applyAlignment="1">
      <alignment horizontal="center" vertical="center" wrapText="1" readingOrder="1"/>
    </xf>
    <xf numFmtId="166" fontId="2" fillId="0" borderId="0" xfId="0" applyNumberFormat="1" applyFont="1" applyFill="1" applyBorder="1" applyAlignment="1" applyProtection="1">
      <alignment horizontal="center" vertical="center" wrapText="1" readingOrder="1"/>
      <protection locked="0"/>
    </xf>
    <xf numFmtId="0" fontId="6" fillId="0" borderId="0" xfId="0" applyFont="1" applyFill="1" applyBorder="1" applyAlignment="1">
      <alignment horizontal="center" vertical="center" wrapText="1" readingOrder="1"/>
    </xf>
    <xf numFmtId="175" fontId="2" fillId="0" borderId="0" xfId="0" applyNumberFormat="1" applyFont="1" applyBorder="1" applyAlignment="1" applyProtection="1">
      <alignment horizontal="center" vertical="center" wrapText="1" readingOrder="1"/>
      <protection locked="0"/>
    </xf>
    <xf numFmtId="175" fontId="6" fillId="0" borderId="0" xfId="0" applyNumberFormat="1" applyFont="1" applyBorder="1" applyAlignment="1" applyProtection="1">
      <alignment horizontal="center" vertical="center" wrapText="1" readingOrder="1"/>
      <protection locked="0"/>
    </xf>
    <xf numFmtId="176" fontId="2" fillId="0" borderId="0" xfId="0" applyNumberFormat="1" applyFont="1" applyBorder="1" applyAlignment="1" applyProtection="1">
      <alignment horizontal="center" vertical="center" wrapText="1" readingOrder="1"/>
      <protection locked="0"/>
    </xf>
    <xf numFmtId="166" fontId="109" fillId="0" borderId="0" xfId="0" applyNumberFormat="1" applyFont="1" applyFill="1" applyBorder="1" applyAlignment="1" applyProtection="1">
      <alignment horizontal="center" vertical="center" wrapText="1" readingOrder="1"/>
      <protection locked="0"/>
    </xf>
    <xf numFmtId="165" fontId="2" fillId="58" borderId="0" xfId="0" applyNumberFormat="1" applyFont="1" applyFill="1" applyBorder="1" applyAlignment="1" applyProtection="1">
      <alignment horizontal="center" vertical="center" wrapText="1" readingOrder="1"/>
      <protection locked="0"/>
    </xf>
    <xf numFmtId="49" fontId="14" fillId="0" borderId="0" xfId="0" applyNumberFormat="1" applyFont="1" applyBorder="1" applyAlignment="1">
      <alignment horizontal="center" vertical="center" wrapText="1" readingOrder="1"/>
    </xf>
    <xf numFmtId="170" fontId="14" fillId="0" borderId="0" xfId="0" applyNumberFormat="1" applyFont="1" applyBorder="1" applyAlignment="1">
      <alignment horizontal="center" vertical="center" wrapText="1" readingOrder="1"/>
    </xf>
    <xf numFmtId="0" fontId="33" fillId="0" borderId="0" xfId="0" applyFont="1" applyBorder="1" applyAlignment="1">
      <alignment horizontal="center" vertical="center" wrapText="1" readingOrder="1"/>
    </xf>
    <xf numFmtId="14" fontId="6" fillId="0" borderId="0" xfId="0" applyNumberFormat="1" applyFont="1" applyBorder="1" applyAlignment="1">
      <alignment horizontal="center" vertical="center" wrapText="1" readingOrder="1"/>
    </xf>
    <xf numFmtId="0" fontId="36" fillId="0" borderId="0" xfId="0" applyFont="1" applyBorder="1" applyAlignment="1">
      <alignment horizontal="center" vertical="center" wrapText="1" readingOrder="1"/>
    </xf>
    <xf numFmtId="0" fontId="36" fillId="0" borderId="0" xfId="0" applyFont="1" applyFill="1" applyBorder="1" applyAlignment="1">
      <alignment horizontal="center" vertical="center" wrapText="1" readingOrder="1"/>
    </xf>
    <xf numFmtId="0" fontId="107" fillId="0" borderId="0" xfId="0" applyFont="1" applyFill="1" applyBorder="1" applyAlignment="1">
      <alignment horizontal="center" vertical="center" wrapText="1" readingOrder="1"/>
    </xf>
    <xf numFmtId="165" fontId="109"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readingOrder="1"/>
      <protection locked="0"/>
    </xf>
    <xf numFmtId="166" fontId="109" fillId="0" borderId="0" xfId="0" applyNumberFormat="1" applyFont="1" applyBorder="1" applyAlignment="1" applyProtection="1">
      <alignment horizontal="center" vertical="center" wrapText="1" readingOrder="1"/>
      <protection locked="0"/>
    </xf>
    <xf numFmtId="168" fontId="59" fillId="0" borderId="0" xfId="92" applyNumberFormat="1" applyFont="1" applyFill="1" applyBorder="1" applyAlignment="1" applyProtection="1">
      <alignment horizontal="center" vertical="center" wrapText="1" readingOrder="1"/>
      <protection locked="0"/>
    </xf>
    <xf numFmtId="168" fontId="2" fillId="0" borderId="0" xfId="92" applyNumberFormat="1" applyFont="1" applyFill="1" applyBorder="1" applyAlignment="1" applyProtection="1">
      <alignment horizontal="center" vertical="center" wrapText="1" readingOrder="1"/>
      <protection locked="0"/>
    </xf>
    <xf numFmtId="169" fontId="2" fillId="0" borderId="0" xfId="92" applyNumberFormat="1" applyFont="1" applyFill="1" applyBorder="1" applyAlignment="1" applyProtection="1">
      <alignment horizontal="center" vertical="center" wrapText="1" readingOrder="1"/>
      <protection locked="0"/>
    </xf>
    <xf numFmtId="0" fontId="14" fillId="0" borderId="0" xfId="92" applyFont="1" applyFill="1" applyBorder="1" applyAlignment="1">
      <alignment horizontal="center" vertical="center" wrapText="1" readingOrder="1"/>
    </xf>
    <xf numFmtId="0" fontId="14" fillId="0" borderId="0" xfId="92" applyFont="1" applyBorder="1" applyAlignment="1">
      <alignment horizontal="center" vertical="center" wrapText="1" readingOrder="1"/>
    </xf>
    <xf numFmtId="168" fontId="59" fillId="0" borderId="0" xfId="92" applyNumberFormat="1" applyFont="1" applyBorder="1" applyAlignment="1" applyProtection="1">
      <alignment horizontal="center" vertical="center" wrapText="1" readingOrder="1"/>
      <protection locked="0"/>
    </xf>
    <xf numFmtId="168" fontId="2" fillId="0" borderId="0" xfId="92" applyNumberFormat="1" applyFont="1" applyBorder="1" applyAlignment="1" applyProtection="1">
      <alignment horizontal="center" vertical="center" wrapText="1" readingOrder="1"/>
      <protection locked="0"/>
    </xf>
    <xf numFmtId="168" fontId="6" fillId="0" borderId="0" xfId="92" applyNumberFormat="1" applyFont="1" applyBorder="1" applyAlignment="1" applyProtection="1">
      <alignment horizontal="center" vertical="center" wrapText="1" readingOrder="1"/>
      <protection locked="0"/>
    </xf>
    <xf numFmtId="169" fontId="2" fillId="0" borderId="0" xfId="92" applyNumberFormat="1" applyFont="1" applyBorder="1" applyAlignment="1" applyProtection="1">
      <alignment horizontal="center" vertical="center" wrapText="1" readingOrder="1"/>
      <protection locked="0"/>
    </xf>
    <xf numFmtId="0" fontId="60" fillId="0" borderId="0" xfId="92" applyFont="1" applyBorder="1" applyAlignment="1" applyProtection="1">
      <alignment horizontal="center" vertical="center" wrapText="1" readingOrder="1"/>
      <protection locked="0"/>
    </xf>
    <xf numFmtId="0" fontId="14" fillId="0" borderId="0" xfId="92" applyFont="1" applyBorder="1" applyAlignment="1" applyProtection="1">
      <alignment horizontal="center" vertical="center" wrapText="1" readingOrder="1"/>
      <protection locked="0"/>
    </xf>
    <xf numFmtId="173" fontId="60" fillId="0" borderId="0" xfId="92" applyNumberFormat="1" applyFont="1" applyBorder="1" applyAlignment="1" applyProtection="1">
      <alignment horizontal="center" vertical="center" wrapText="1" readingOrder="1"/>
      <protection locked="0"/>
    </xf>
    <xf numFmtId="165" fontId="31" fillId="0" borderId="0" xfId="0" applyNumberFormat="1" applyFont="1" applyBorder="1" applyAlignment="1" applyProtection="1">
      <alignment horizontal="center" vertical="center" wrapText="1" readingOrder="1"/>
      <protection locked="0"/>
    </xf>
    <xf numFmtId="165" fontId="32" fillId="0" borderId="0" xfId="0" applyNumberFormat="1" applyFont="1" applyBorder="1" applyAlignment="1" applyProtection="1">
      <alignment horizontal="center" vertical="center" wrapText="1" readingOrder="1"/>
      <protection locked="0"/>
    </xf>
    <xf numFmtId="166" fontId="31" fillId="0" borderId="0" xfId="0" applyNumberFormat="1" applyFont="1" applyBorder="1" applyAlignment="1" applyProtection="1">
      <alignment horizontal="center" vertical="center" wrapText="1" readingOrder="1"/>
      <protection locked="0"/>
    </xf>
    <xf numFmtId="0" fontId="32" fillId="0" borderId="0" xfId="0" applyFont="1" applyFill="1" applyBorder="1" applyAlignment="1">
      <alignment horizontal="center" vertical="center" wrapText="1" readingOrder="1"/>
    </xf>
    <xf numFmtId="3" fontId="14" fillId="0" borderId="0" xfId="0" applyNumberFormat="1" applyFont="1" applyBorder="1" applyAlignment="1">
      <alignment horizontal="center" vertical="center" wrapText="1" readingOrder="1"/>
    </xf>
    <xf numFmtId="177" fontId="2" fillId="0" borderId="0" xfId="0" applyNumberFormat="1" applyFont="1" applyBorder="1" applyAlignment="1" applyProtection="1">
      <alignment horizontal="center" vertical="center" wrapText="1" readingOrder="1"/>
      <protection locked="0"/>
    </xf>
    <xf numFmtId="175" fontId="6" fillId="0" borderId="0" xfId="0" applyNumberFormat="1" applyFont="1" applyFill="1" applyBorder="1" applyAlignment="1" applyProtection="1">
      <alignment horizontal="center" vertical="center" wrapText="1" readingOrder="1"/>
      <protection locked="0"/>
    </xf>
    <xf numFmtId="176" fontId="6" fillId="0" borderId="0" xfId="0" applyNumberFormat="1" applyFont="1" applyFill="1" applyBorder="1" applyAlignment="1" applyProtection="1">
      <alignment horizontal="center" vertical="center" wrapText="1" readingOrder="1"/>
      <protection locked="0"/>
    </xf>
    <xf numFmtId="177" fontId="6" fillId="0" borderId="0" xfId="0" applyNumberFormat="1" applyFont="1" applyFill="1" applyBorder="1" applyAlignment="1" applyProtection="1">
      <alignment horizontal="center" vertical="center" wrapText="1" readingOrder="1"/>
      <protection locked="0"/>
    </xf>
    <xf numFmtId="39" fontId="2" fillId="0" borderId="0" xfId="0" applyNumberFormat="1" applyFont="1" applyBorder="1" applyAlignment="1" applyProtection="1">
      <alignment horizontal="center" vertical="center" wrapText="1" readingOrder="1"/>
      <protection locked="0"/>
    </xf>
    <xf numFmtId="3" fontId="14" fillId="0" borderId="0" xfId="0" applyNumberFormat="1" applyFont="1" applyBorder="1" applyAlignment="1" applyProtection="1">
      <alignment horizontal="center" vertical="center" wrapText="1" readingOrder="1"/>
      <protection locked="0"/>
    </xf>
    <xf numFmtId="0" fontId="34" fillId="0" borderId="0" xfId="0" applyFont="1" applyBorder="1" applyAlignment="1">
      <alignment horizontal="center" vertical="center" wrapText="1" readingOrder="1"/>
    </xf>
    <xf numFmtId="174" fontId="6" fillId="0" borderId="0" xfId="0" applyNumberFormat="1" applyFont="1" applyBorder="1" applyAlignment="1" applyProtection="1">
      <alignment horizontal="center" vertical="center" wrapText="1" readingOrder="1"/>
      <protection locked="0"/>
    </xf>
    <xf numFmtId="0" fontId="18" fillId="0" borderId="0" xfId="0" applyFont="1" applyBorder="1" applyAlignment="1" applyProtection="1">
      <alignment horizontal="center" vertical="top" wrapText="1" readingOrder="1"/>
      <protection locked="0"/>
    </xf>
    <xf numFmtId="0" fontId="19" fillId="0" borderId="25" xfId="0" applyFont="1" applyBorder="1" applyAlignment="1">
      <alignment horizontal="center" vertical="center" wrapText="1"/>
    </xf>
    <xf numFmtId="0" fontId="107" fillId="0" borderId="25" xfId="0" applyFont="1" applyBorder="1" applyAlignment="1">
      <alignment horizontal="center"/>
    </xf>
    <xf numFmtId="0" fontId="14" fillId="0" borderId="0" xfId="0" applyFont="1" applyBorder="1" applyAlignment="1">
      <alignment horizontal="center"/>
    </xf>
    <xf numFmtId="0" fontId="18" fillId="0" borderId="38" xfId="0" applyFont="1" applyBorder="1" applyAlignment="1" applyProtection="1">
      <alignment horizontal="center" vertical="center" wrapText="1" readingOrder="1"/>
      <protection locked="0"/>
    </xf>
    <xf numFmtId="0" fontId="14" fillId="0" borderId="38" xfId="0" applyFont="1" applyFill="1" applyBorder="1" applyAlignment="1" applyProtection="1">
      <alignment horizontal="center" vertical="center" wrapText="1" readingOrder="1"/>
      <protection locked="0"/>
    </xf>
    <xf numFmtId="0" fontId="14" fillId="0" borderId="38" xfId="0" applyFont="1" applyBorder="1" applyAlignment="1">
      <alignment vertical="center"/>
    </xf>
    <xf numFmtId="0" fontId="14" fillId="0" borderId="38" xfId="0" applyFont="1" applyBorder="1" applyAlignment="1">
      <alignment horizontal="center" vertical="center"/>
    </xf>
    <xf numFmtId="0" fontId="14" fillId="0" borderId="0" xfId="0" applyFont="1" applyBorder="1" applyAlignment="1">
      <alignment horizontal="center" vertical="center" wrapText="1"/>
    </xf>
    <xf numFmtId="171" fontId="2" fillId="0" borderId="0" xfId="0" applyNumberFormat="1" applyFont="1" applyBorder="1" applyAlignment="1" applyProtection="1">
      <alignment horizontal="center" vertical="center" wrapText="1" readingOrder="1"/>
      <protection locked="0"/>
    </xf>
    <xf numFmtId="178" fontId="2" fillId="0" borderId="0" xfId="92" applyNumberFormat="1" applyFont="1" applyFill="1" applyBorder="1" applyAlignment="1" applyProtection="1">
      <alignment horizontal="center" vertical="center" wrapText="1" readingOrder="1"/>
      <protection locked="0"/>
    </xf>
    <xf numFmtId="178" fontId="2" fillId="0" borderId="0" xfId="92" applyNumberFormat="1" applyFont="1" applyBorder="1" applyAlignment="1" applyProtection="1">
      <alignment horizontal="center" vertical="center" wrapText="1" readingOrder="1"/>
      <protection locked="0"/>
    </xf>
    <xf numFmtId="179" fontId="2" fillId="0" borderId="0" xfId="0" applyNumberFormat="1" applyFont="1" applyBorder="1" applyAlignment="1" applyProtection="1">
      <alignment horizontal="center" vertical="center" wrapText="1" readingOrder="1"/>
      <protection locked="0"/>
    </xf>
    <xf numFmtId="179" fontId="6" fillId="0" borderId="0" xfId="0" applyNumberFormat="1" applyFont="1" applyFill="1" applyBorder="1" applyAlignment="1" applyProtection="1">
      <alignment horizontal="center" vertical="center" wrapText="1" readingOrder="1"/>
      <protection locked="0"/>
    </xf>
    <xf numFmtId="171" fontId="6" fillId="0" borderId="0" xfId="0" applyNumberFormat="1" applyFont="1" applyFill="1" applyBorder="1" applyAlignment="1" applyProtection="1">
      <alignment horizontal="center" vertical="center" wrapText="1" readingOrder="1"/>
      <protection locked="0"/>
    </xf>
    <xf numFmtId="179" fontId="2" fillId="57" borderId="0" xfId="0" applyNumberFormat="1" applyFont="1" applyFill="1" applyBorder="1" applyAlignment="1" applyProtection="1">
      <alignment horizontal="center" vertical="center" wrapText="1" readingOrder="1"/>
      <protection locked="0"/>
    </xf>
    <xf numFmtId="4" fontId="2" fillId="0" borderId="0" xfId="0" applyNumberFormat="1" applyFont="1" applyBorder="1" applyAlignment="1" applyProtection="1">
      <alignment horizontal="center" vertical="center" wrapText="1" readingOrder="1"/>
      <protection locked="0"/>
    </xf>
    <xf numFmtId="180" fontId="2" fillId="0" borderId="0" xfId="0" applyNumberFormat="1" applyFont="1" applyBorder="1" applyAlignment="1" applyProtection="1">
      <alignment horizontal="center" vertical="center" wrapText="1" readingOrder="1"/>
      <protection locked="0"/>
    </xf>
    <xf numFmtId="0" fontId="2" fillId="0" borderId="0" xfId="92" applyFont="1" applyFill="1" applyBorder="1" applyAlignment="1" applyProtection="1">
      <alignment horizontal="center" vertical="top" wrapText="1" readingOrder="1"/>
      <protection locked="0"/>
    </xf>
    <xf numFmtId="165" fontId="78" fillId="0" borderId="0" xfId="0" applyNumberFormat="1" applyFont="1" applyBorder="1" applyAlignment="1" applyProtection="1">
      <alignment horizontal="center" vertical="top" wrapText="1" readingOrder="1"/>
      <protection locked="0"/>
    </xf>
    <xf numFmtId="0" fontId="18" fillId="58" borderId="25" xfId="0" applyFont="1" applyFill="1" applyBorder="1" applyAlignment="1" applyProtection="1">
      <alignment horizontal="center" vertical="top" wrapText="1" readingOrder="1"/>
      <protection locked="0"/>
    </xf>
    <xf numFmtId="169" fontId="2" fillId="0" borderId="0" xfId="0" applyNumberFormat="1" applyFont="1" applyFill="1" applyBorder="1" applyAlignment="1" applyProtection="1">
      <alignment horizontal="center" vertical="center" wrapText="1" readingOrder="1"/>
      <protection locked="0"/>
    </xf>
    <xf numFmtId="169" fontId="2" fillId="0" borderId="0" xfId="93" applyNumberFormat="1" applyFont="1" applyBorder="1" applyAlignment="1" applyProtection="1">
      <alignment horizontal="center" vertical="center" wrapText="1" readingOrder="1"/>
      <protection locked="0"/>
    </xf>
    <xf numFmtId="0" fontId="2" fillId="0" borderId="25" xfId="0" applyFont="1" applyBorder="1" applyAlignment="1" applyProtection="1">
      <alignment horizontal="center" vertical="top" wrapText="1" readingOrder="1"/>
      <protection locked="0"/>
    </xf>
    <xf numFmtId="169" fontId="36" fillId="0" borderId="0" xfId="0" applyNumberFormat="1" applyFont="1" applyBorder="1" applyAlignment="1" applyProtection="1">
      <alignment horizontal="center" vertical="center" wrapText="1" readingOrder="1"/>
      <protection locked="0"/>
    </xf>
    <xf numFmtId="0" fontId="69" fillId="0" borderId="0" xfId="0" applyFont="1" applyBorder="1" applyAlignment="1" applyProtection="1">
      <alignment horizontal="center" vertical="center" wrapText="1" readingOrder="1"/>
      <protection locked="0"/>
    </xf>
    <xf numFmtId="0" fontId="5" fillId="0" borderId="0" xfId="92" applyFont="1" applyFill="1" applyBorder="1" applyAlignment="1" applyProtection="1">
      <alignment horizontal="center" vertical="center" wrapText="1" readingOrder="1"/>
      <protection locked="0"/>
    </xf>
    <xf numFmtId="0" fontId="0" fillId="0" borderId="0" xfId="0" applyBorder="1" applyAlignment="1">
      <alignment horizontal="center" vertical="center" wrapText="1" readingOrder="1"/>
    </xf>
    <xf numFmtId="0" fontId="106" fillId="0" borderId="0" xfId="0" applyFont="1" applyBorder="1" applyAlignment="1">
      <alignment horizontal="left" vertical="top" wrapText="1" readingOrder="1"/>
    </xf>
    <xf numFmtId="0" fontId="106" fillId="0" borderId="0" xfId="0" applyFont="1" applyBorder="1" applyAlignment="1">
      <alignment horizontal="center" vertical="top" wrapText="1" readingOrder="1"/>
    </xf>
    <xf numFmtId="0" fontId="106" fillId="0" borderId="0" xfId="0" applyFont="1" applyBorder="1" applyAlignment="1">
      <alignment horizontal="center" vertical="center" wrapText="1" readingOrder="1"/>
    </xf>
    <xf numFmtId="165" fontId="106" fillId="0" borderId="0" xfId="0" applyNumberFormat="1" applyFont="1" applyBorder="1" applyAlignment="1">
      <alignment horizontal="center" vertical="center" wrapText="1" readingOrder="1"/>
    </xf>
    <xf numFmtId="165" fontId="6" fillId="0" borderId="0" xfId="0" applyNumberFormat="1" applyFont="1" applyBorder="1" applyAlignment="1">
      <alignment horizontal="center" vertical="center" wrapText="1" readingOrder="1"/>
    </xf>
    <xf numFmtId="166" fontId="106" fillId="0" borderId="0" xfId="0" applyNumberFormat="1" applyFont="1" applyBorder="1" applyAlignment="1">
      <alignment horizontal="center" vertical="center" wrapText="1" readingOrder="1"/>
    </xf>
    <xf numFmtId="0" fontId="3" fillId="0" borderId="0" xfId="0" applyFont="1" applyBorder="1"/>
    <xf numFmtId="0" fontId="0" fillId="0" borderId="0" xfId="0" applyFont="1" applyBorder="1" applyAlignment="1"/>
    <xf numFmtId="0" fontId="25" fillId="0" borderId="0" xfId="0" applyFont="1" applyBorder="1" applyAlignment="1">
      <alignment horizontal="center" vertical="center" wrapText="1" readingOrder="1"/>
    </xf>
    <xf numFmtId="0" fontId="71" fillId="0" borderId="0" xfId="0" applyFont="1" applyBorder="1" applyAlignment="1">
      <alignment horizontal="center" vertical="center" wrapText="1" readingOrder="1"/>
    </xf>
    <xf numFmtId="0" fontId="110" fillId="0" borderId="0" xfId="0" applyFont="1" applyBorder="1" applyAlignment="1">
      <alignment horizontal="center" vertical="center" wrapText="1" readingOrder="1"/>
    </xf>
    <xf numFmtId="0" fontId="0" fillId="0" borderId="0" xfId="0" applyFont="1" applyBorder="1" applyAlignment="1">
      <alignment vertical="center" wrapText="1"/>
    </xf>
    <xf numFmtId="0" fontId="74" fillId="0" borderId="0" xfId="0" applyFont="1" applyBorder="1" applyAlignment="1">
      <alignment horizontal="center" vertical="center" wrapText="1" readingOrder="1"/>
    </xf>
    <xf numFmtId="0" fontId="111" fillId="0" borderId="0" xfId="0" applyFont="1" applyBorder="1" applyAlignment="1">
      <alignment horizontal="center" vertical="center" wrapText="1" readingOrder="1"/>
    </xf>
    <xf numFmtId="0" fontId="14" fillId="0" borderId="25" xfId="79" applyFont="1" applyBorder="1" applyAlignment="1">
      <alignment horizontal="center"/>
    </xf>
    <xf numFmtId="0" fontId="95" fillId="0" borderId="25" xfId="79" applyBorder="1" applyAlignment="1">
      <alignment horizontal="center"/>
    </xf>
    <xf numFmtId="0" fontId="14" fillId="0" borderId="25" xfId="0" applyFont="1" applyBorder="1" applyAlignment="1">
      <alignment horizontal="center" wrapText="1"/>
    </xf>
    <xf numFmtId="0" fontId="26" fillId="0" borderId="25" xfId="0" applyFont="1" applyBorder="1" applyAlignment="1">
      <alignment horizontal="center"/>
    </xf>
    <xf numFmtId="0" fontId="14" fillId="0" borderId="25" xfId="79" applyFont="1" applyBorder="1" applyAlignment="1">
      <alignment horizontal="left"/>
    </xf>
    <xf numFmtId="0" fontId="95" fillId="0" borderId="25" xfId="79" applyBorder="1" applyAlignment="1">
      <alignment horizontal="left"/>
    </xf>
    <xf numFmtId="0" fontId="14" fillId="0" borderId="38" xfId="0" applyFont="1" applyBorder="1" applyAlignment="1">
      <alignment horizontal="left" vertical="center"/>
    </xf>
    <xf numFmtId="0" fontId="95" fillId="0" borderId="25" xfId="79" applyBorder="1" applyAlignment="1">
      <alignment horizontal="left" wrapText="1"/>
    </xf>
    <xf numFmtId="0" fontId="14" fillId="0" borderId="25" xfId="0" applyFont="1" applyBorder="1" applyAlignment="1">
      <alignment horizontal="left" vertical="center" wrapText="1"/>
    </xf>
    <xf numFmtId="0" fontId="14" fillId="0" borderId="0" xfId="0" applyFont="1" applyBorder="1" applyAlignment="1">
      <alignment horizontal="left"/>
    </xf>
    <xf numFmtId="0" fontId="14" fillId="0" borderId="25" xfId="0" applyFont="1" applyFill="1" applyBorder="1" applyAlignment="1">
      <alignment horizontal="center"/>
    </xf>
    <xf numFmtId="0" fontId="105" fillId="0" borderId="25" xfId="79" applyFont="1" applyBorder="1" applyAlignment="1">
      <alignment horizontal="center"/>
    </xf>
    <xf numFmtId="49" fontId="14" fillId="0" borderId="25" xfId="0" applyNumberFormat="1" applyFont="1" applyBorder="1" applyAlignment="1">
      <alignment horizontal="center"/>
    </xf>
    <xf numFmtId="0" fontId="14" fillId="0" borderId="25" xfId="0" applyFont="1" applyFill="1" applyBorder="1" applyAlignment="1">
      <alignment horizontal="left"/>
    </xf>
    <xf numFmtId="0" fontId="2" fillId="0" borderId="0" xfId="0" applyFont="1"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14" fillId="0" borderId="25" xfId="0" applyFont="1" applyBorder="1" applyAlignment="1" applyProtection="1">
      <alignment horizontal="center" vertical="top" wrapText="1" readingOrder="1"/>
      <protection locked="0"/>
    </xf>
    <xf numFmtId="0" fontId="32" fillId="0" borderId="0" xfId="0" applyFont="1" applyAlignment="1">
      <alignment vertical="top" wrapText="1"/>
    </xf>
    <xf numFmtId="0" fontId="32" fillId="0" borderId="0" xfId="0" applyFont="1" applyAlignment="1">
      <alignment wrapText="1"/>
    </xf>
    <xf numFmtId="0" fontId="80" fillId="0" borderId="0" xfId="0" applyFont="1" applyAlignment="1">
      <alignment horizontal="center" wrapText="1"/>
    </xf>
    <xf numFmtId="0" fontId="80" fillId="0" borderId="0" xfId="0" applyFont="1" applyAlignment="1">
      <alignment horizontal="center" vertical="center" wrapText="1"/>
    </xf>
    <xf numFmtId="0" fontId="32" fillId="0" borderId="0" xfId="0" applyFont="1" applyAlignment="1">
      <alignment horizontal="left" vertical="top" wrapText="1"/>
    </xf>
    <xf numFmtId="0" fontId="80" fillId="0" borderId="0" xfId="0" applyFont="1" applyAlignment="1">
      <alignment horizontal="left" vertical="top" wrapText="1"/>
    </xf>
    <xf numFmtId="0" fontId="32"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pplyAlignment="1">
      <alignment vertical="center" wrapText="1"/>
    </xf>
    <xf numFmtId="0" fontId="32" fillId="0" borderId="0" xfId="0" applyFont="1" applyAlignment="1">
      <alignment vertical="center"/>
    </xf>
    <xf numFmtId="0" fontId="32" fillId="0" borderId="0" xfId="0" applyFont="1" applyAlignment="1">
      <alignment horizontal="center" wrapText="1"/>
    </xf>
    <xf numFmtId="0" fontId="32" fillId="0" borderId="0" xfId="0" applyFont="1" applyAlignment="1">
      <alignment horizontal="center" vertical="center" wrapText="1"/>
    </xf>
    <xf numFmtId="0" fontId="12" fillId="0" borderId="0" xfId="0" applyFont="1" applyFill="1" applyBorder="1"/>
    <xf numFmtId="0" fontId="80" fillId="0" borderId="0" xfId="0" applyFont="1" applyAlignment="1">
      <alignment horizontal="center" vertical="center"/>
    </xf>
    <xf numFmtId="0" fontId="109" fillId="0" borderId="0" xfId="0" applyFont="1" applyBorder="1" applyAlignment="1" applyProtection="1">
      <alignment vertical="top" wrapText="1" readingOrder="1"/>
      <protection locked="0"/>
    </xf>
    <xf numFmtId="0" fontId="109" fillId="0" borderId="0" xfId="0" applyFont="1" applyBorder="1" applyAlignment="1" applyProtection="1">
      <alignment horizontal="center" vertical="top" wrapText="1" readingOrder="1"/>
      <protection locked="0"/>
    </xf>
    <xf numFmtId="0" fontId="109" fillId="0" borderId="0" xfId="0" applyFont="1" applyBorder="1" applyAlignment="1" applyProtection="1">
      <alignment horizontal="center" vertical="center" wrapText="1" readingOrder="1"/>
      <protection locked="0"/>
    </xf>
    <xf numFmtId="0" fontId="112" fillId="0" borderId="0" xfId="0" applyFont="1" applyBorder="1" applyAlignment="1">
      <alignment horizontal="center" vertical="center" wrapText="1" readingOrder="1"/>
    </xf>
    <xf numFmtId="165" fontId="109" fillId="0" borderId="0" xfId="0" applyNumberFormat="1" applyFont="1" applyFill="1" applyBorder="1" applyAlignment="1" applyProtection="1">
      <alignment horizontal="center" vertical="center" wrapText="1" readingOrder="1"/>
      <protection locked="0"/>
    </xf>
    <xf numFmtId="0" fontId="112" fillId="0" borderId="0" xfId="0" applyFont="1" applyFill="1" applyBorder="1" applyAlignment="1">
      <alignment horizontal="center" vertical="center" wrapText="1" readingOrder="1"/>
    </xf>
    <xf numFmtId="0" fontId="113" fillId="0" borderId="0" xfId="0" applyFont="1" applyFill="1" applyBorder="1"/>
    <xf numFmtId="0" fontId="113" fillId="0" borderId="0" xfId="0" applyFont="1" applyBorder="1"/>
    <xf numFmtId="0" fontId="113" fillId="0" borderId="0" xfId="0" applyFont="1" applyFill="1" applyBorder="1" applyAlignment="1">
      <alignment horizontal="center" vertical="center" wrapText="1"/>
    </xf>
    <xf numFmtId="0" fontId="5" fillId="0" borderId="0" xfId="0" applyFont="1" applyBorder="1" applyAlignment="1" applyProtection="1">
      <alignment vertical="center" wrapText="1" readingOrder="1"/>
      <protection locked="0"/>
    </xf>
    <xf numFmtId="0" fontId="114" fillId="0" borderId="0" xfId="0" applyFont="1" applyAlignment="1">
      <alignment horizontal="center" vertical="center"/>
    </xf>
    <xf numFmtId="0" fontId="12" fillId="0" borderId="0" xfId="0" applyFont="1" applyBorder="1" applyAlignment="1">
      <alignment wrapText="1"/>
    </xf>
    <xf numFmtId="0" fontId="109" fillId="0" borderId="0" xfId="0" applyFont="1" applyBorder="1" applyAlignment="1">
      <alignment horizontal="center" vertical="center" wrapText="1" readingOrder="1"/>
    </xf>
    <xf numFmtId="2" fontId="109" fillId="0" borderId="0" xfId="0" applyNumberFormat="1" applyFont="1" applyBorder="1" applyAlignment="1">
      <alignment horizontal="center" vertical="center" wrapText="1" readingOrder="1"/>
    </xf>
    <xf numFmtId="0" fontId="109" fillId="0" borderId="0" xfId="0" applyFont="1" applyFill="1" applyBorder="1" applyAlignment="1">
      <alignment horizontal="center" vertical="center" wrapText="1" readingOrder="1"/>
    </xf>
    <xf numFmtId="0" fontId="109" fillId="0" borderId="0" xfId="0" applyFont="1" applyBorder="1" applyAlignment="1">
      <alignment horizontal="center" vertical="center" readingOrder="1"/>
    </xf>
    <xf numFmtId="0" fontId="32" fillId="0" borderId="0" xfId="0" applyFont="1" applyBorder="1" applyAlignment="1">
      <alignment horizontal="center" vertical="center" wrapText="1"/>
    </xf>
    <xf numFmtId="0" fontId="6" fillId="0" borderId="0" xfId="0" applyFont="1" applyBorder="1" applyAlignment="1" applyProtection="1">
      <alignment vertical="top" wrapText="1" readingOrder="1"/>
      <protection locked="0"/>
    </xf>
    <xf numFmtId="0" fontId="6" fillId="0" borderId="0" xfId="0" applyFont="1" applyAlignment="1">
      <alignment horizontal="center" vertical="center" wrapText="1"/>
    </xf>
    <xf numFmtId="0" fontId="3" fillId="0" borderId="0" xfId="0" applyFont="1" applyFill="1" applyBorder="1"/>
    <xf numFmtId="168" fontId="109" fillId="0" borderId="0" xfId="0" applyNumberFormat="1" applyFont="1" applyBorder="1" applyAlignment="1" applyProtection="1">
      <alignment horizontal="center" vertical="center" wrapText="1" readingOrder="1"/>
      <protection locked="0"/>
    </xf>
    <xf numFmtId="169" fontId="109" fillId="0" borderId="0" xfId="93" applyNumberFormat="1" applyFont="1" applyBorder="1" applyAlignment="1" applyProtection="1">
      <alignment horizontal="center" vertical="center" wrapText="1" readingOrder="1"/>
      <protection locked="0"/>
    </xf>
    <xf numFmtId="169" fontId="109" fillId="0" borderId="0" xfId="0" applyNumberFormat="1" applyFont="1" applyBorder="1" applyAlignment="1" applyProtection="1">
      <alignment horizontal="center" vertical="center" wrapText="1" readingOrder="1"/>
      <protection locked="0"/>
    </xf>
    <xf numFmtId="180" fontId="109" fillId="0" borderId="0" xfId="0" applyNumberFormat="1" applyFont="1" applyBorder="1" applyAlignment="1" applyProtection="1">
      <alignment horizontal="center" vertical="center" wrapText="1" readingOrder="1"/>
      <protection locked="0"/>
    </xf>
    <xf numFmtId="170" fontId="112" fillId="0" borderId="0" xfId="0" applyNumberFormat="1" applyFont="1" applyBorder="1" applyAlignment="1">
      <alignment horizontal="center" vertical="center" wrapText="1" readingOrder="1"/>
    </xf>
    <xf numFmtId="172" fontId="109" fillId="0" borderId="0" xfId="0" applyNumberFormat="1" applyFont="1" applyBorder="1" applyAlignment="1" applyProtection="1">
      <alignment horizontal="center" vertical="center" wrapText="1" readingOrder="1"/>
      <protection locked="0"/>
    </xf>
    <xf numFmtId="0" fontId="109" fillId="0" borderId="0" xfId="93" applyFont="1" applyFill="1" applyBorder="1" applyAlignment="1" applyProtection="1">
      <alignment vertical="top" wrapText="1" readingOrder="1"/>
      <protection locked="0"/>
    </xf>
    <xf numFmtId="0" fontId="109" fillId="0" borderId="0" xfId="93" applyFont="1" applyFill="1" applyBorder="1" applyAlignment="1" applyProtection="1">
      <alignment horizontal="center" vertical="top" wrapText="1" readingOrder="1"/>
      <protection locked="0"/>
    </xf>
    <xf numFmtId="0" fontId="109" fillId="0" borderId="0" xfId="93" applyFont="1" applyFill="1" applyBorder="1" applyAlignment="1" applyProtection="1">
      <alignment horizontal="center" vertical="center" wrapText="1" readingOrder="1"/>
      <protection locked="0"/>
    </xf>
    <xf numFmtId="168" fontId="109" fillId="0" borderId="0" xfId="93" applyNumberFormat="1" applyFont="1" applyFill="1" applyBorder="1" applyAlignment="1" applyProtection="1">
      <alignment horizontal="center" vertical="center" wrapText="1" readingOrder="1"/>
      <protection locked="0"/>
    </xf>
    <xf numFmtId="169" fontId="109" fillId="0" borderId="0" xfId="0" applyNumberFormat="1" applyFont="1" applyFill="1" applyBorder="1" applyAlignment="1" applyProtection="1">
      <alignment horizontal="center" vertical="center" wrapText="1" readingOrder="1"/>
      <protection locked="0"/>
    </xf>
    <xf numFmtId="169" fontId="109" fillId="0" borderId="0" xfId="93" applyNumberFormat="1" applyFont="1" applyFill="1" applyBorder="1" applyAlignment="1" applyProtection="1">
      <alignment horizontal="center" vertical="center" wrapText="1" readingOrder="1"/>
      <protection locked="0"/>
    </xf>
    <xf numFmtId="0" fontId="103" fillId="0" borderId="0" xfId="93" applyFont="1" applyFill="1" applyBorder="1" applyAlignment="1">
      <alignment horizontal="center" vertical="center"/>
    </xf>
    <xf numFmtId="4" fontId="109" fillId="0" borderId="0" xfId="93" applyNumberFormat="1" applyFont="1" applyFill="1" applyBorder="1" applyAlignment="1" applyProtection="1">
      <alignment horizontal="center" vertical="center" wrapText="1" readingOrder="1"/>
      <protection locked="0"/>
    </xf>
    <xf numFmtId="168" fontId="115" fillId="0" borderId="0" xfId="93" applyNumberFormat="1" applyFont="1" applyFill="1" applyBorder="1" applyAlignment="1" applyProtection="1">
      <alignment horizontal="center" vertical="center" wrapText="1" readingOrder="1"/>
      <protection locked="0"/>
    </xf>
    <xf numFmtId="0" fontId="115" fillId="0" borderId="0" xfId="93" applyFont="1" applyFill="1" applyBorder="1" applyAlignment="1">
      <alignment horizontal="center" vertical="center"/>
    </xf>
    <xf numFmtId="0" fontId="103" fillId="0" borderId="0" xfId="93" applyFont="1" applyFill="1" applyBorder="1" applyAlignment="1">
      <alignment horizontal="center" vertical="center" wrapText="1"/>
    </xf>
    <xf numFmtId="0" fontId="116" fillId="0" borderId="0" xfId="93" applyFont="1" applyFill="1" applyBorder="1" applyAlignment="1">
      <alignment horizontal="center" vertical="center" wrapText="1"/>
    </xf>
    <xf numFmtId="170" fontId="103" fillId="0" borderId="0" xfId="93" applyNumberFormat="1" applyFont="1" applyFill="1" applyBorder="1" applyAlignment="1">
      <alignment horizontal="center" vertical="center"/>
    </xf>
    <xf numFmtId="180" fontId="109" fillId="0" borderId="0" xfId="93" applyNumberFormat="1" applyFont="1" applyFill="1" applyBorder="1" applyAlignment="1" applyProtection="1">
      <alignment horizontal="center" vertical="center" wrapText="1" readingOrder="1"/>
      <protection locked="0"/>
    </xf>
    <xf numFmtId="0" fontId="32" fillId="0" borderId="0" xfId="0" applyFont="1" applyFill="1" applyBorder="1" applyAlignment="1" applyProtection="1">
      <alignment horizontal="center" vertical="center" wrapText="1" readingOrder="1"/>
      <protection locked="0"/>
    </xf>
    <xf numFmtId="0" fontId="3" fillId="0" borderId="0" xfId="0" applyFont="1" applyFill="1" applyBorder="1" applyAlignment="1">
      <alignment horizontal="center" vertical="center" wrapText="1"/>
    </xf>
    <xf numFmtId="0" fontId="32" fillId="0" borderId="0" xfId="0" applyFont="1" applyBorder="1" applyAlignment="1" applyProtection="1">
      <alignment horizontal="center" vertical="center" wrapText="1" readingOrder="1"/>
      <protection locked="0"/>
    </xf>
    <xf numFmtId="0" fontId="18" fillId="0" borderId="0"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center" wrapText="1" readingOrder="1"/>
      <protection locked="0"/>
    </xf>
    <xf numFmtId="168" fontId="5" fillId="0" borderId="0" xfId="92" applyNumberFormat="1" applyFont="1" applyFill="1" applyBorder="1" applyAlignment="1" applyProtection="1">
      <alignment horizontal="center" vertical="top" wrapText="1" readingOrder="1"/>
      <protection locked="0"/>
    </xf>
    <xf numFmtId="0" fontId="117" fillId="59" borderId="23" xfId="0" applyFont="1" applyFill="1" applyBorder="1" applyAlignment="1">
      <alignment horizontal="left" vertical="center" wrapText="1"/>
    </xf>
    <xf numFmtId="0" fontId="117" fillId="59" borderId="23" xfId="0" applyFont="1" applyFill="1" applyBorder="1" applyAlignment="1">
      <alignment horizontal="center" vertical="center" wrapText="1"/>
    </xf>
    <xf numFmtId="0" fontId="19" fillId="0" borderId="23"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19" fillId="0" borderId="23" xfId="0" applyFont="1" applyBorder="1" applyAlignment="1">
      <alignment horizontal="left" vertical="center" wrapText="1"/>
    </xf>
    <xf numFmtId="0" fontId="0" fillId="0" borderId="23" xfId="0" applyBorder="1" applyAlignment="1">
      <alignment horizontal="center" vertical="center"/>
    </xf>
    <xf numFmtId="0" fontId="3" fillId="0" borderId="23" xfId="0" applyFont="1" applyBorder="1" applyAlignment="1">
      <alignment horizontal="left" vertical="center" wrapText="1" indent="2"/>
    </xf>
    <xf numFmtId="0" fontId="3" fillId="0" borderId="23" xfId="0" applyFont="1" applyFill="1" applyBorder="1" applyAlignment="1">
      <alignment horizontal="center" vertical="center"/>
    </xf>
    <xf numFmtId="0" fontId="3" fillId="0" borderId="26" xfId="0" applyFont="1" applyBorder="1" applyAlignment="1">
      <alignment horizontal="left" vertical="center" wrapText="1" indent="2"/>
    </xf>
    <xf numFmtId="0" fontId="3" fillId="0" borderId="26" xfId="0" applyFont="1" applyBorder="1" applyAlignment="1">
      <alignment horizontal="center" vertical="center" wrapText="1"/>
    </xf>
    <xf numFmtId="0" fontId="3" fillId="0" borderId="26" xfId="0" applyFont="1" applyFill="1" applyBorder="1" applyAlignment="1">
      <alignment horizontal="center" vertical="center"/>
    </xf>
    <xf numFmtId="0" fontId="3" fillId="0" borderId="27" xfId="0" applyFont="1" applyBorder="1" applyAlignment="1">
      <alignment horizontal="left" vertical="center" wrapTex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58" borderId="23" xfId="0" applyFont="1" applyFill="1" applyBorder="1" applyAlignment="1">
      <alignment horizontal="left" vertical="center" wrapText="1"/>
    </xf>
    <xf numFmtId="0" fontId="3" fillId="58" borderId="23" xfId="0" applyFont="1" applyFill="1" applyBorder="1" applyAlignment="1">
      <alignment horizontal="center" vertical="center" wrapText="1"/>
    </xf>
    <xf numFmtId="0" fontId="3" fillId="58" borderId="23" xfId="0" applyFont="1" applyFill="1" applyBorder="1" applyAlignment="1">
      <alignment horizontal="center" vertical="center"/>
    </xf>
    <xf numFmtId="0" fontId="0" fillId="58" borderId="23" xfId="0" applyFill="1" applyBorder="1" applyAlignment="1">
      <alignment horizontal="center" vertical="center"/>
    </xf>
    <xf numFmtId="0" fontId="3" fillId="58" borderId="26" xfId="0" applyFont="1" applyFill="1" applyBorder="1" applyAlignment="1">
      <alignment horizontal="left" vertical="center" wrapText="1"/>
    </xf>
    <xf numFmtId="0" fontId="3" fillId="58" borderId="26" xfId="0" applyFont="1" applyFill="1" applyBorder="1" applyAlignment="1">
      <alignment horizontal="center" vertical="center" wrapText="1"/>
    </xf>
    <xf numFmtId="0" fontId="0" fillId="58" borderId="26" xfId="0" applyFill="1" applyBorder="1" applyAlignment="1">
      <alignment horizontal="center" vertical="center"/>
    </xf>
    <xf numFmtId="0" fontId="3" fillId="58" borderId="28" xfId="0" applyFont="1" applyFill="1" applyBorder="1" applyAlignment="1">
      <alignment horizontal="left" vertical="center" wrapText="1"/>
    </xf>
    <xf numFmtId="0" fontId="3" fillId="58" borderId="28" xfId="0" applyFont="1" applyFill="1" applyBorder="1" applyAlignment="1">
      <alignment horizontal="center" vertical="center" wrapText="1"/>
    </xf>
    <xf numFmtId="0" fontId="3" fillId="58" borderId="2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0" fillId="0" borderId="23" xfId="0" applyBorder="1" applyAlignment="1">
      <alignment horizontal="center"/>
    </xf>
    <xf numFmtId="0" fontId="3" fillId="0" borderId="26" xfId="0" applyFont="1" applyBorder="1" applyAlignment="1">
      <alignment horizontal="left" vertical="center" wrapText="1"/>
    </xf>
    <xf numFmtId="0" fontId="0" fillId="0" borderId="26" xfId="0" applyBorder="1" applyAlignment="1">
      <alignment horizontal="center" vertical="center"/>
    </xf>
    <xf numFmtId="0" fontId="3" fillId="58" borderId="26" xfId="0" applyFont="1" applyFill="1" applyBorder="1" applyAlignment="1">
      <alignment horizontal="center" vertical="center"/>
    </xf>
    <xf numFmtId="0" fontId="83" fillId="58"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Fill="1" applyBorder="1" applyAlignment="1">
      <alignment horizontal="center" vertical="center" wrapText="1"/>
    </xf>
    <xf numFmtId="0" fontId="3" fillId="58" borderId="27" xfId="0" applyFont="1" applyFill="1" applyBorder="1" applyAlignment="1">
      <alignment horizontal="left" vertical="center" wrapText="1"/>
    </xf>
    <xf numFmtId="0" fontId="3" fillId="58" borderId="29" xfId="0" applyFont="1" applyFill="1" applyBorder="1" applyAlignment="1">
      <alignment horizontal="center" vertical="center" wrapText="1"/>
    </xf>
    <xf numFmtId="0" fontId="3" fillId="58" borderId="27"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29" xfId="0" applyFont="1" applyBorder="1" applyAlignment="1">
      <alignment horizontal="center" vertical="center" wrapText="1"/>
    </xf>
    <xf numFmtId="0" fontId="3" fillId="0" borderId="26" xfId="0" applyFont="1" applyFill="1" applyBorder="1" applyAlignment="1">
      <alignment horizontal="center" vertical="center" wrapText="1"/>
    </xf>
    <xf numFmtId="0" fontId="3" fillId="58" borderId="28" xfId="0" applyFont="1" applyFill="1" applyBorder="1" applyAlignment="1">
      <alignment horizontal="center"/>
    </xf>
    <xf numFmtId="0" fontId="0" fillId="0" borderId="27" xfId="0" applyBorder="1" applyAlignment="1">
      <alignment horizontal="center" vertical="center"/>
    </xf>
    <xf numFmtId="0" fontId="118" fillId="0" borderId="23" xfId="0" applyFont="1" applyBorder="1" applyAlignment="1">
      <alignment horizontal="left" vertical="center" wrapText="1"/>
    </xf>
    <xf numFmtId="0" fontId="0" fillId="0" borderId="28" xfId="0" applyBorder="1" applyAlignment="1">
      <alignment horizontal="center" vertical="center"/>
    </xf>
    <xf numFmtId="1" fontId="2" fillId="0" borderId="18" xfId="0" applyNumberFormat="1" applyFont="1" applyBorder="1" applyAlignment="1" applyProtection="1">
      <alignment vertical="top" wrapText="1" readingOrder="1"/>
      <protection locked="0"/>
    </xf>
    <xf numFmtId="1" fontId="2" fillId="0" borderId="30" xfId="0" applyNumberFormat="1" applyFont="1" applyBorder="1" applyAlignment="1" applyProtection="1">
      <alignment vertical="top" wrapText="1" readingOrder="1"/>
      <protection locked="0"/>
    </xf>
    <xf numFmtId="1" fontId="5" fillId="0" borderId="18" xfId="0" applyNumberFormat="1" applyFont="1" applyBorder="1" applyAlignment="1" applyProtection="1">
      <alignment horizontal="center" vertical="top" wrapText="1" readingOrder="1"/>
      <protection locked="0"/>
    </xf>
    <xf numFmtId="1" fontId="0" fillId="0" borderId="30" xfId="0" applyNumberFormat="1" applyBorder="1" applyAlignment="1" applyProtection="1">
      <alignment vertical="top" wrapText="1"/>
      <protection locked="0"/>
    </xf>
    <xf numFmtId="1" fontId="2" fillId="0" borderId="30" xfId="0" applyNumberFormat="1" applyFont="1" applyBorder="1" applyAlignment="1" applyProtection="1">
      <alignment horizontal="center" vertical="top" wrapText="1" readingOrder="1"/>
      <protection locked="0"/>
    </xf>
    <xf numFmtId="1" fontId="2" fillId="0" borderId="18" xfId="0" applyNumberFormat="1" applyFont="1" applyBorder="1" applyAlignment="1" applyProtection="1">
      <alignment horizontal="center" vertical="top" wrapText="1" readingOrder="1"/>
      <protection locked="0"/>
    </xf>
    <xf numFmtId="1" fontId="2" fillId="0" borderId="13" xfId="0" applyNumberFormat="1" applyFont="1" applyBorder="1" applyAlignment="1" applyProtection="1">
      <alignment vertical="top" wrapText="1" readingOrder="1"/>
      <protection locked="0"/>
    </xf>
    <xf numFmtId="1" fontId="2" fillId="0" borderId="0" xfId="0" applyNumberFormat="1" applyFont="1" applyBorder="1" applyAlignment="1" applyProtection="1">
      <alignment vertical="top" wrapText="1" readingOrder="1"/>
      <protection locked="0"/>
    </xf>
    <xf numFmtId="1" fontId="5" fillId="0" borderId="13" xfId="0" applyNumberFormat="1" applyFont="1" applyBorder="1" applyAlignment="1" applyProtection="1">
      <alignment horizontal="center" vertical="top" wrapText="1" readingOrder="1"/>
      <protection locked="0"/>
    </xf>
    <xf numFmtId="1" fontId="0" fillId="0" borderId="0" xfId="0" applyNumberFormat="1" applyBorder="1" applyAlignment="1" applyProtection="1">
      <alignment vertical="top" wrapText="1"/>
      <protection locked="0"/>
    </xf>
    <xf numFmtId="1" fontId="0" fillId="0" borderId="13" xfId="0" applyNumberFormat="1" applyBorder="1" applyAlignment="1" applyProtection="1">
      <alignment vertical="top" wrapText="1"/>
      <protection locked="0"/>
    </xf>
    <xf numFmtId="1" fontId="2" fillId="0" borderId="0" xfId="0" applyNumberFormat="1" applyFont="1" applyBorder="1" applyAlignment="1" applyProtection="1">
      <alignment horizontal="center" vertical="top" wrapText="1" readingOrder="1"/>
      <protection locked="0"/>
    </xf>
    <xf numFmtId="1" fontId="2" fillId="0" borderId="13" xfId="0" applyNumberFormat="1" applyFont="1" applyBorder="1" applyAlignment="1" applyProtection="1">
      <alignment horizontal="center" vertical="top" wrapText="1" readingOrder="1"/>
      <protection locked="0"/>
    </xf>
    <xf numFmtId="1" fontId="69" fillId="0" borderId="13" xfId="0" applyNumberFormat="1" applyFont="1" applyBorder="1" applyAlignment="1" applyProtection="1">
      <alignment vertical="top" wrapText="1" readingOrder="1"/>
      <protection locked="0"/>
    </xf>
    <xf numFmtId="1" fontId="69" fillId="0" borderId="0" xfId="0" applyNumberFormat="1" applyFont="1" applyBorder="1" applyAlignment="1" applyProtection="1">
      <alignment vertical="top" wrapText="1" readingOrder="1"/>
      <protection locked="0"/>
    </xf>
    <xf numFmtId="1" fontId="69" fillId="0" borderId="0" xfId="0" applyNumberFormat="1" applyFont="1" applyBorder="1" applyAlignment="1" applyProtection="1">
      <alignment horizontal="center" vertical="top" wrapText="1" readingOrder="1"/>
      <protection locked="0"/>
    </xf>
    <xf numFmtId="1" fontId="69" fillId="0" borderId="13"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horizontal="center" vertical="top" wrapText="1" readingOrder="1"/>
      <protection locked="0"/>
    </xf>
    <xf numFmtId="1" fontId="106" fillId="0" borderId="13" xfId="0" applyNumberFormat="1" applyFont="1" applyBorder="1" applyAlignment="1">
      <alignment horizontal="left" vertical="top" wrapText="1" readingOrder="1"/>
    </xf>
    <xf numFmtId="1" fontId="46" fillId="0" borderId="0" xfId="0" applyNumberFormat="1" applyFont="1" applyBorder="1" applyAlignment="1">
      <alignment horizontal="left" vertical="top" wrapText="1" readingOrder="1"/>
    </xf>
    <xf numFmtId="1" fontId="46" fillId="0" borderId="13" xfId="0" applyNumberFormat="1" applyFont="1" applyBorder="1" applyAlignment="1">
      <alignment horizontal="center" vertical="top" wrapText="1" readingOrder="1"/>
    </xf>
    <xf numFmtId="1" fontId="46" fillId="0" borderId="0" xfId="0" applyNumberFormat="1" applyFont="1" applyBorder="1" applyAlignment="1">
      <alignment horizontal="center" vertical="top" wrapText="1" readingOrder="1"/>
    </xf>
    <xf numFmtId="1" fontId="6" fillId="0" borderId="13" xfId="0" applyNumberFormat="1" applyFont="1" applyFill="1" applyBorder="1" applyAlignment="1" applyProtection="1">
      <alignment horizontal="center" vertical="center" wrapText="1" readingOrder="1"/>
      <protection locked="0"/>
    </xf>
    <xf numFmtId="1" fontId="6" fillId="0" borderId="0" xfId="0" applyNumberFormat="1" applyFont="1" applyFill="1" applyBorder="1" applyAlignment="1" applyProtection="1">
      <alignment horizontal="center" vertical="center" wrapText="1" readingOrder="1"/>
      <protection locked="0"/>
    </xf>
    <xf numFmtId="1" fontId="6" fillId="0" borderId="13" xfId="0" applyNumberFormat="1" applyFont="1" applyFill="1" applyBorder="1" applyAlignment="1" applyProtection="1">
      <alignment vertical="top" wrapText="1" readingOrder="1"/>
      <protection locked="0"/>
    </xf>
    <xf numFmtId="1" fontId="6" fillId="0" borderId="0" xfId="0" applyNumberFormat="1" applyFont="1" applyFill="1" applyBorder="1" applyAlignment="1" applyProtection="1">
      <alignment vertical="top" wrapText="1" readingOrder="1"/>
      <protection locked="0"/>
    </xf>
    <xf numFmtId="1" fontId="6" fillId="0" borderId="13" xfId="0" applyNumberFormat="1" applyFont="1" applyFill="1" applyBorder="1" applyAlignment="1" applyProtection="1">
      <alignment horizontal="center" vertical="top" wrapText="1" readingOrder="1"/>
      <protection locked="0"/>
    </xf>
    <xf numFmtId="1" fontId="6" fillId="0" borderId="0" xfId="0" applyNumberFormat="1" applyFont="1" applyFill="1" applyBorder="1" applyAlignment="1" applyProtection="1">
      <alignment horizontal="center" vertical="top" wrapText="1" readingOrder="1"/>
      <protection locked="0"/>
    </xf>
    <xf numFmtId="1" fontId="5" fillId="0" borderId="0" xfId="0" applyNumberFormat="1" applyFont="1" applyBorder="1" applyAlignment="1" applyProtection="1">
      <alignment horizontal="center" vertical="center" wrapText="1" readingOrder="1"/>
      <protection locked="0"/>
    </xf>
    <xf numFmtId="1" fontId="5" fillId="0" borderId="13" xfId="0" applyNumberFormat="1" applyFont="1" applyBorder="1" applyAlignment="1" applyProtection="1">
      <alignment horizontal="center" vertical="center" wrapText="1" readingOrder="1"/>
      <protection locked="0"/>
    </xf>
    <xf numFmtId="1" fontId="2" fillId="0" borderId="13" xfId="0" applyNumberFormat="1" applyFont="1" applyBorder="1" applyAlignment="1" applyProtection="1">
      <alignment horizontal="center" vertical="center" wrapText="1" readingOrder="1"/>
      <protection locked="0"/>
    </xf>
    <xf numFmtId="1" fontId="2" fillId="0" borderId="0" xfId="0" applyNumberFormat="1" applyFont="1" applyBorder="1" applyAlignment="1" applyProtection="1">
      <alignment horizontal="center" vertical="center" wrapText="1" readingOrder="1"/>
      <protection locked="0"/>
    </xf>
    <xf numFmtId="1" fontId="14" fillId="0" borderId="0" xfId="0" applyNumberFormat="1" applyFont="1" applyBorder="1" applyAlignment="1" applyProtection="1">
      <alignment vertical="top" wrapText="1"/>
      <protection locked="0"/>
    </xf>
    <xf numFmtId="1" fontId="14" fillId="0" borderId="13" xfId="0" applyNumberFormat="1" applyFont="1" applyBorder="1" applyAlignment="1" applyProtection="1">
      <alignment horizontal="center" vertical="top" wrapText="1"/>
      <protection locked="0"/>
    </xf>
    <xf numFmtId="1" fontId="2" fillId="0" borderId="13" xfId="0" applyNumberFormat="1" applyFont="1" applyFill="1" applyBorder="1" applyAlignment="1" applyProtection="1">
      <alignment vertical="top" wrapText="1" readingOrder="1"/>
      <protection locked="0"/>
    </xf>
    <xf numFmtId="1" fontId="2" fillId="0" borderId="0" xfId="0" applyNumberFormat="1" applyFont="1" applyFill="1" applyBorder="1" applyAlignment="1" applyProtection="1">
      <alignment vertical="top" wrapText="1" readingOrder="1"/>
      <protection locked="0"/>
    </xf>
    <xf numFmtId="1" fontId="5" fillId="0" borderId="13" xfId="0" applyNumberFormat="1" applyFont="1" applyFill="1" applyBorder="1" applyAlignment="1" applyProtection="1">
      <alignment horizontal="center" vertical="top" wrapText="1" readingOrder="1"/>
      <protection locked="0"/>
    </xf>
    <xf numFmtId="1" fontId="5" fillId="0" borderId="13" xfId="0" applyNumberFormat="1" applyFont="1" applyFill="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top" wrapText="1" readingOrder="1"/>
      <protection locked="0"/>
    </xf>
    <xf numFmtId="1" fontId="2" fillId="0" borderId="13" xfId="0" applyNumberFormat="1" applyFont="1" applyFill="1" applyBorder="1" applyAlignment="1" applyProtection="1">
      <alignment horizontal="center" vertical="top" wrapText="1" readingOrder="1"/>
      <protection locked="0"/>
    </xf>
    <xf numFmtId="1" fontId="0" fillId="0" borderId="0" xfId="0" applyNumberFormat="1" applyFill="1" applyBorder="1" applyAlignment="1" applyProtection="1">
      <alignment vertical="top" wrapText="1"/>
      <protection locked="0"/>
    </xf>
    <xf numFmtId="1" fontId="70" fillId="0" borderId="13" xfId="0" applyNumberFormat="1" applyFont="1" applyBorder="1" applyAlignment="1" applyProtection="1">
      <alignment vertical="top" wrapText="1" readingOrder="1"/>
      <protection locked="0"/>
    </xf>
    <xf numFmtId="1" fontId="70" fillId="0" borderId="0" xfId="0" applyNumberFormat="1" applyFont="1" applyBorder="1" applyAlignment="1" applyProtection="1">
      <alignment vertical="top" wrapText="1" readingOrder="1"/>
      <protection locked="0"/>
    </xf>
    <xf numFmtId="1" fontId="70" fillId="0" borderId="13" xfId="0" applyNumberFormat="1" applyFont="1" applyBorder="1" applyAlignment="1" applyProtection="1">
      <alignment horizontal="center" vertical="top" wrapText="1" readingOrder="1"/>
      <protection locked="0"/>
    </xf>
    <xf numFmtId="1" fontId="70" fillId="0" borderId="0"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horizontal="left" vertical="top" wrapText="1" readingOrder="1"/>
      <protection locked="0"/>
    </xf>
    <xf numFmtId="1" fontId="14" fillId="0" borderId="0" xfId="0" applyNumberFormat="1" applyFont="1" applyBorder="1" applyAlignment="1" applyProtection="1">
      <alignment horizontal="left" vertical="top" wrapText="1" readingOrder="1"/>
      <protection locked="0"/>
    </xf>
    <xf numFmtId="1" fontId="5" fillId="0" borderId="0" xfId="0" applyNumberFormat="1" applyFont="1" applyBorder="1" applyAlignment="1" applyProtection="1">
      <alignment horizontal="left" vertical="top" wrapText="1" readingOrder="1"/>
      <protection locked="0"/>
    </xf>
    <xf numFmtId="1" fontId="21" fillId="0" borderId="13" xfId="0" applyNumberFormat="1" applyFont="1" applyBorder="1" applyAlignment="1" applyProtection="1">
      <alignment horizontal="center" vertical="top" wrapText="1"/>
      <protection locked="0"/>
    </xf>
    <xf numFmtId="1" fontId="23" fillId="0" borderId="0" xfId="0" applyNumberFormat="1" applyFont="1" applyBorder="1" applyAlignment="1" applyProtection="1">
      <alignment horizontal="center" vertical="top" wrapText="1"/>
      <protection locked="0"/>
    </xf>
    <xf numFmtId="1" fontId="23" fillId="0" borderId="13" xfId="0" applyNumberFormat="1" applyFont="1" applyBorder="1" applyAlignment="1" applyProtection="1">
      <alignment horizontal="center" vertical="top" wrapText="1" readingOrder="1"/>
      <protection locked="0"/>
    </xf>
    <xf numFmtId="1" fontId="23" fillId="0" borderId="0" xfId="0" applyNumberFormat="1" applyFont="1" applyBorder="1" applyAlignment="1" applyProtection="1">
      <alignment horizontal="center" vertical="top" wrapText="1" readingOrder="1"/>
      <protection locked="0"/>
    </xf>
    <xf numFmtId="1" fontId="23" fillId="0" borderId="13" xfId="0" applyNumberFormat="1" applyFont="1" applyBorder="1" applyAlignment="1" applyProtection="1">
      <alignment horizontal="center" vertical="top" wrapText="1"/>
      <protection locked="0"/>
    </xf>
    <xf numFmtId="1" fontId="5" fillId="0" borderId="13" xfId="92" applyNumberFormat="1" applyFont="1" applyBorder="1" applyAlignment="1" applyProtection="1">
      <alignment horizontal="center" vertical="center" wrapText="1" readingOrder="1"/>
      <protection locked="0"/>
    </xf>
    <xf numFmtId="1" fontId="5" fillId="0" borderId="0" xfId="92" applyNumberFormat="1" applyFont="1" applyBorder="1" applyAlignment="1" applyProtection="1">
      <alignment horizontal="center" vertical="center" wrapText="1" readingOrder="1"/>
      <protection locked="0"/>
    </xf>
    <xf numFmtId="1" fontId="5" fillId="0" borderId="0" xfId="92" applyNumberFormat="1" applyFont="1" applyFill="1" applyBorder="1" applyAlignment="1" applyProtection="1">
      <alignment horizontal="center" vertical="center" wrapText="1" readingOrder="1"/>
      <protection locked="0"/>
    </xf>
    <xf numFmtId="1" fontId="5" fillId="0" borderId="13" xfId="92" applyNumberFormat="1" applyFont="1" applyFill="1" applyBorder="1" applyAlignment="1" applyProtection="1">
      <alignment horizontal="center" vertical="center" wrapText="1" readingOrder="1"/>
      <protection locked="0"/>
    </xf>
    <xf numFmtId="1" fontId="6" fillId="0" borderId="0" xfId="92" applyNumberFormat="1" applyFont="1" applyFill="1" applyBorder="1" applyAlignment="1" applyProtection="1">
      <alignment horizontal="center" vertical="center" wrapText="1" readingOrder="1"/>
      <protection locked="0"/>
    </xf>
    <xf numFmtId="1" fontId="6" fillId="0" borderId="13" xfId="92" applyNumberFormat="1" applyFont="1" applyFill="1" applyBorder="1" applyAlignment="1" applyProtection="1">
      <alignment horizontal="center" vertical="center" wrapText="1" readingOrder="1"/>
      <protection locked="0"/>
    </xf>
    <xf numFmtId="1" fontId="14" fillId="0" borderId="13" xfId="92" applyNumberFormat="1" applyFont="1" applyBorder="1" applyAlignment="1" applyProtection="1">
      <alignment horizontal="center" vertical="center" wrapText="1"/>
      <protection locked="0"/>
    </xf>
    <xf numFmtId="1" fontId="31" fillId="0" borderId="13" xfId="0" applyNumberFormat="1" applyFont="1" applyBorder="1" applyAlignment="1" applyProtection="1">
      <alignment vertical="top" wrapText="1" readingOrder="1"/>
      <protection locked="0"/>
    </xf>
    <xf numFmtId="1" fontId="31" fillId="0" borderId="0" xfId="0" applyNumberFormat="1" applyFont="1" applyBorder="1" applyAlignment="1" applyProtection="1">
      <alignment vertical="top" wrapText="1" readingOrder="1"/>
      <protection locked="0"/>
    </xf>
    <xf numFmtId="1" fontId="31" fillId="0" borderId="0" xfId="0" applyNumberFormat="1" applyFont="1" applyBorder="1" applyAlignment="1" applyProtection="1">
      <alignment horizontal="center" vertical="top" wrapText="1" readingOrder="1"/>
      <protection locked="0"/>
    </xf>
    <xf numFmtId="1" fontId="31" fillId="0" borderId="13" xfId="0" applyNumberFormat="1" applyFont="1" applyBorder="1" applyAlignment="1" applyProtection="1">
      <alignment horizontal="center" vertical="top" wrapText="1" readingOrder="1"/>
      <protection locked="0"/>
    </xf>
    <xf numFmtId="1" fontId="3" fillId="0" borderId="13" xfId="0" applyNumberFormat="1" applyFont="1" applyBorder="1" applyAlignment="1" applyProtection="1">
      <alignment horizontal="center" vertical="top" wrapText="1"/>
      <protection locked="0"/>
    </xf>
    <xf numFmtId="1" fontId="3" fillId="0" borderId="0" xfId="0" applyNumberFormat="1" applyFont="1" applyBorder="1" applyAlignment="1" applyProtection="1">
      <alignment horizontal="center" vertical="top" wrapText="1"/>
      <protection locked="0"/>
    </xf>
    <xf numFmtId="1" fontId="27" fillId="0" borderId="0" xfId="0" applyNumberFormat="1" applyFont="1" applyBorder="1" applyAlignment="1" applyProtection="1">
      <alignment horizontal="center" vertical="top" wrapText="1"/>
      <protection locked="0"/>
    </xf>
    <xf numFmtId="1" fontId="27" fillId="0" borderId="13" xfId="0" applyNumberFormat="1" applyFont="1" applyBorder="1" applyAlignment="1" applyProtection="1">
      <alignment horizontal="center" vertical="top" wrapText="1"/>
      <protection locked="0"/>
    </xf>
    <xf numFmtId="1" fontId="6" fillId="0" borderId="0" xfId="0" applyNumberFormat="1" applyFont="1" applyFill="1" applyBorder="1" applyAlignment="1" applyProtection="1">
      <alignment vertical="top" wrapText="1"/>
      <protection locked="0"/>
    </xf>
    <xf numFmtId="1" fontId="6" fillId="0" borderId="0" xfId="0" applyNumberFormat="1" applyFont="1" applyFill="1" applyBorder="1" applyAlignment="1" applyProtection="1">
      <alignment horizontal="center" vertical="top" wrapText="1"/>
      <protection locked="0"/>
    </xf>
    <xf numFmtId="1" fontId="6" fillId="0" borderId="13" xfId="0" applyNumberFormat="1" applyFont="1" applyFill="1" applyBorder="1" applyAlignment="1" applyProtection="1">
      <alignment vertical="top" wrapText="1"/>
      <protection locked="0"/>
    </xf>
    <xf numFmtId="1" fontId="0" fillId="0" borderId="0" xfId="0" applyNumberFormat="1" applyFont="1" applyFill="1" applyBorder="1" applyAlignment="1">
      <alignment vertical="top" wrapText="1"/>
    </xf>
    <xf numFmtId="1" fontId="6" fillId="0" borderId="0" xfId="0" applyNumberFormat="1" applyFont="1" applyFill="1" applyBorder="1" applyAlignment="1">
      <alignment horizontal="center" vertical="top" wrapText="1"/>
    </xf>
    <xf numFmtId="1" fontId="7" fillId="0" borderId="13" xfId="0" applyNumberFormat="1" applyFont="1" applyFill="1" applyBorder="1" applyAlignment="1">
      <alignment vertical="top" wrapText="1"/>
    </xf>
    <xf numFmtId="1" fontId="21" fillId="0" borderId="13" xfId="0" applyNumberFormat="1" applyFont="1" applyFill="1" applyBorder="1" applyAlignment="1" applyProtection="1">
      <alignment horizontal="center" vertical="top" wrapText="1"/>
      <protection locked="0"/>
    </xf>
    <xf numFmtId="1" fontId="21" fillId="0" borderId="0" xfId="0" applyNumberFormat="1" applyFont="1" applyFill="1" applyBorder="1" applyAlignment="1" applyProtection="1">
      <alignment horizontal="center" vertical="top" wrapText="1"/>
      <protection locked="0"/>
    </xf>
    <xf numFmtId="1" fontId="7" fillId="0" borderId="0" xfId="0" applyNumberFormat="1" applyFont="1" applyFill="1" applyBorder="1" applyAlignment="1">
      <alignment vertical="top" wrapText="1" readingOrder="1"/>
    </xf>
    <xf numFmtId="1" fontId="7" fillId="0" borderId="0" xfId="0" applyNumberFormat="1" applyFont="1" applyFill="1" applyBorder="1" applyAlignment="1">
      <alignment horizontal="center" vertical="top" wrapText="1" readingOrder="1"/>
    </xf>
    <xf numFmtId="1" fontId="7" fillId="0" borderId="13" xfId="0" applyNumberFormat="1" applyFont="1" applyFill="1" applyBorder="1" applyAlignment="1">
      <alignment horizontal="center" vertical="top" wrapText="1"/>
    </xf>
    <xf numFmtId="1" fontId="14" fillId="0" borderId="0" xfId="0" applyNumberFormat="1" applyFont="1" applyBorder="1" applyAlignment="1" applyProtection="1">
      <alignment vertical="top" wrapText="1" readingOrder="1"/>
      <protection locked="0"/>
    </xf>
    <xf numFmtId="1" fontId="23" fillId="0" borderId="13" xfId="0" applyNumberFormat="1" applyFont="1" applyFill="1" applyBorder="1" applyAlignment="1" applyProtection="1">
      <alignment horizontal="center" vertical="center" wrapText="1" readingOrder="1"/>
      <protection locked="0"/>
    </xf>
    <xf numFmtId="1" fontId="23" fillId="0" borderId="0" xfId="0" applyNumberFormat="1" applyFont="1" applyFill="1" applyBorder="1" applyAlignment="1" applyProtection="1">
      <alignment horizontal="center" vertical="center" wrapText="1" readingOrder="1"/>
      <protection locked="0"/>
    </xf>
    <xf numFmtId="1" fontId="5" fillId="0" borderId="0" xfId="0" applyNumberFormat="1" applyFont="1" applyFill="1" applyBorder="1" applyAlignment="1" applyProtection="1">
      <alignment horizontal="center" vertical="center" wrapText="1" readingOrder="1"/>
      <protection locked="0"/>
    </xf>
    <xf numFmtId="1" fontId="23" fillId="0" borderId="13" xfId="0" applyNumberFormat="1" applyFont="1" applyBorder="1" applyAlignment="1" applyProtection="1">
      <alignment horizontal="center" vertical="center" wrapText="1" readingOrder="1"/>
      <protection locked="0"/>
    </xf>
    <xf numFmtId="1" fontId="23" fillId="0" borderId="0" xfId="0" applyNumberFormat="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top" wrapText="1" readingOrder="1"/>
      <protection locked="0"/>
    </xf>
    <xf numFmtId="1" fontId="24" fillId="0" borderId="13" xfId="0" applyNumberFormat="1" applyFont="1" applyBorder="1" applyAlignment="1" applyProtection="1">
      <alignment horizontal="center" vertical="center" wrapText="1"/>
      <protection locked="0"/>
    </xf>
    <xf numFmtId="1" fontId="7" fillId="0" borderId="13" xfId="0" applyNumberFormat="1" applyFont="1" applyBorder="1" applyAlignment="1" applyProtection="1">
      <alignment horizontal="center" vertical="center" wrapText="1"/>
      <protection locked="0"/>
    </xf>
    <xf numFmtId="1" fontId="68" fillId="0" borderId="0" xfId="0" applyNumberFormat="1" applyFont="1" applyBorder="1" applyAlignment="1" applyProtection="1">
      <alignment horizontal="center" vertical="center" wrapText="1" readingOrder="1"/>
      <protection locked="0"/>
    </xf>
    <xf numFmtId="1" fontId="68" fillId="0" borderId="13" xfId="0" applyNumberFormat="1" applyFont="1" applyBorder="1" applyAlignment="1" applyProtection="1">
      <alignment horizontal="center" vertical="center" wrapText="1" readingOrder="1"/>
      <protection locked="0"/>
    </xf>
    <xf numFmtId="1" fontId="68" fillId="0" borderId="13" xfId="0" applyNumberFormat="1" applyFont="1" applyBorder="1" applyAlignment="1" applyProtection="1">
      <alignment horizontal="center" vertical="top" wrapText="1" readingOrder="1"/>
      <protection locked="0"/>
    </xf>
    <xf numFmtId="1" fontId="68" fillId="0" borderId="0" xfId="0" applyNumberFormat="1" applyFont="1" applyBorder="1" applyAlignment="1" applyProtection="1">
      <alignment horizontal="center" vertical="top" wrapText="1" readingOrder="1"/>
      <protection locked="0"/>
    </xf>
    <xf numFmtId="1" fontId="7" fillId="0" borderId="0" xfId="0" applyNumberFormat="1" applyFont="1" applyBorder="1" applyAlignment="1" applyProtection="1">
      <alignment horizontal="center" vertical="center" wrapText="1"/>
      <protection locked="0"/>
    </xf>
    <xf numFmtId="1" fontId="0" fillId="0" borderId="0" xfId="0" applyNumberFormat="1" applyBorder="1" applyAlignment="1">
      <alignment horizontal="center" vertical="top"/>
    </xf>
    <xf numFmtId="1" fontId="14" fillId="0" borderId="13" xfId="0" applyNumberFormat="1" applyFont="1" applyBorder="1" applyAlignment="1">
      <alignment horizontal="center" vertical="top"/>
    </xf>
    <xf numFmtId="1" fontId="7" fillId="0" borderId="13" xfId="0" applyNumberFormat="1" applyFont="1" applyBorder="1" applyAlignment="1">
      <alignment horizontal="center" vertical="top"/>
    </xf>
    <xf numFmtId="1" fontId="7" fillId="0" borderId="0" xfId="0" applyNumberFormat="1" applyFont="1" applyBorder="1" applyAlignment="1">
      <alignment horizontal="center" vertical="top"/>
    </xf>
    <xf numFmtId="1" fontId="0" fillId="0" borderId="13" xfId="0" applyNumberFormat="1" applyBorder="1" applyAlignment="1">
      <alignment wrapText="1"/>
    </xf>
    <xf numFmtId="1" fontId="0" fillId="0" borderId="0" xfId="0" applyNumberFormat="1" applyBorder="1"/>
    <xf numFmtId="1" fontId="0" fillId="0" borderId="13" xfId="0" applyNumberFormat="1" applyBorder="1"/>
    <xf numFmtId="1" fontId="14" fillId="0" borderId="13" xfId="0" applyNumberFormat="1" applyFont="1" applyBorder="1"/>
    <xf numFmtId="1" fontId="14" fillId="0" borderId="0" xfId="0" applyNumberFormat="1" applyFont="1" applyBorder="1"/>
    <xf numFmtId="1" fontId="14" fillId="0" borderId="13" xfId="0" applyNumberFormat="1" applyFont="1" applyBorder="1" applyAlignment="1">
      <alignment horizontal="center"/>
    </xf>
    <xf numFmtId="1" fontId="6" fillId="0" borderId="0" xfId="0" applyNumberFormat="1" applyFont="1" applyBorder="1" applyAlignment="1">
      <alignment horizontal="center"/>
    </xf>
    <xf numFmtId="1" fontId="0" fillId="0" borderId="15" xfId="0" applyNumberFormat="1" applyBorder="1" applyAlignment="1">
      <alignment wrapText="1"/>
    </xf>
    <xf numFmtId="1" fontId="0" fillId="0" borderId="16" xfId="0" applyNumberFormat="1" applyBorder="1"/>
    <xf numFmtId="1" fontId="0" fillId="0" borderId="15" xfId="0" applyNumberFormat="1" applyBorder="1"/>
    <xf numFmtId="167" fontId="2" fillId="0" borderId="19" xfId="0" applyNumberFormat="1" applyFont="1" applyBorder="1" applyAlignment="1" applyProtection="1">
      <alignment vertical="top" wrapText="1" readingOrder="1"/>
      <protection locked="0"/>
    </xf>
    <xf numFmtId="1" fontId="5" fillId="0" borderId="0" xfId="0" applyNumberFormat="1" applyFont="1" applyFill="1" applyBorder="1" applyAlignment="1" applyProtection="1">
      <alignment horizontal="center" vertical="top" wrapText="1" readingOrder="1"/>
      <protection locked="0"/>
    </xf>
    <xf numFmtId="0" fontId="4" fillId="60" borderId="30" xfId="0" applyFont="1" applyFill="1" applyBorder="1" applyAlignment="1" applyProtection="1">
      <alignment horizontal="center" vertical="top" wrapText="1" readingOrder="1"/>
      <protection locked="0"/>
    </xf>
    <xf numFmtId="0" fontId="4" fillId="60" borderId="19" xfId="0" applyFont="1" applyFill="1" applyBorder="1" applyAlignment="1" applyProtection="1">
      <alignment horizontal="center" vertical="top" wrapText="1" readingOrder="1"/>
      <protection locked="0"/>
    </xf>
    <xf numFmtId="0" fontId="4" fillId="60" borderId="18" xfId="0" applyFont="1" applyFill="1" applyBorder="1" applyAlignment="1" applyProtection="1">
      <alignment horizontal="center" vertical="top" wrapText="1" readingOrder="1"/>
      <protection locked="0"/>
    </xf>
    <xf numFmtId="167" fontId="2" fillId="0" borderId="14" xfId="0" applyNumberFormat="1" applyFont="1" applyBorder="1" applyAlignment="1" applyProtection="1">
      <alignment vertical="top" wrapText="1" readingOrder="1"/>
      <protection locked="0"/>
    </xf>
    <xf numFmtId="167" fontId="2" fillId="0" borderId="17" xfId="0" applyNumberFormat="1" applyFont="1" applyBorder="1" applyAlignment="1" applyProtection="1">
      <alignment vertical="top" wrapText="1" readingOrder="1"/>
      <protection locked="0"/>
    </xf>
    <xf numFmtId="1" fontId="14" fillId="0" borderId="0" xfId="0" applyNumberFormat="1" applyFont="1" applyBorder="1" applyAlignment="1" applyProtection="1">
      <alignment horizontal="center" vertical="top" wrapText="1"/>
      <protection locked="0"/>
    </xf>
    <xf numFmtId="1" fontId="14" fillId="0" borderId="0" xfId="92" applyNumberFormat="1" applyFont="1" applyBorder="1" applyAlignment="1">
      <alignment horizontal="center" vertical="center"/>
    </xf>
    <xf numFmtId="0" fontId="4" fillId="61" borderId="19" xfId="0" applyFont="1" applyFill="1" applyBorder="1" applyAlignment="1" applyProtection="1">
      <alignment horizontal="center" vertical="top" wrapText="1" readingOrder="1"/>
      <protection locked="0"/>
    </xf>
    <xf numFmtId="0" fontId="4" fillId="61" borderId="18" xfId="0" applyFont="1" applyFill="1" applyBorder="1" applyAlignment="1" applyProtection="1">
      <alignment horizontal="center" vertical="top" wrapText="1" readingOrder="1"/>
      <protection locked="0"/>
    </xf>
    <xf numFmtId="0" fontId="4" fillId="61" borderId="30" xfId="0" applyFont="1" applyFill="1" applyBorder="1" applyAlignment="1" applyProtection="1">
      <alignment horizontal="center" vertical="top" wrapText="1" readingOrder="1"/>
      <protection locked="0"/>
    </xf>
    <xf numFmtId="171" fontId="6" fillId="0" borderId="0" xfId="0" applyNumberFormat="1" applyFont="1" applyBorder="1" applyAlignment="1" applyProtection="1">
      <alignment horizontal="center" vertical="center" wrapText="1" readingOrder="1"/>
      <protection locked="0"/>
    </xf>
    <xf numFmtId="0" fontId="106" fillId="0" borderId="0" xfId="0" applyFont="1" applyAlignment="1">
      <alignment horizontal="center" vertical="center" wrapText="1" readingOrder="1"/>
    </xf>
    <xf numFmtId="0" fontId="5" fillId="0" borderId="0" xfId="0" applyFont="1" applyFill="1" applyBorder="1" applyAlignment="1" applyProtection="1">
      <alignment horizontal="center" vertical="center" wrapText="1" readingOrder="1"/>
      <protection locked="0"/>
    </xf>
    <xf numFmtId="0" fontId="4" fillId="36" borderId="0" xfId="0" applyFont="1" applyFill="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2" fillId="0" borderId="0" xfId="0" applyFont="1" applyBorder="1" applyAlignment="1" applyProtection="1">
      <alignment horizontal="center" wrapText="1" readingOrder="1"/>
      <protection locked="0"/>
    </xf>
    <xf numFmtId="0" fontId="106" fillId="0" borderId="0" xfId="0" applyFont="1" applyAlignment="1">
      <alignment horizontal="center" wrapText="1" readingOrder="1"/>
    </xf>
    <xf numFmtId="0" fontId="6" fillId="0" borderId="0" xfId="0" applyFont="1" applyFill="1" applyBorder="1" applyAlignment="1" applyProtection="1">
      <alignment horizontal="center" wrapText="1" readingOrder="1"/>
      <protection locked="0"/>
    </xf>
    <xf numFmtId="0" fontId="5" fillId="0" borderId="0" xfId="0" applyFont="1" applyFill="1" applyBorder="1" applyAlignment="1" applyProtection="1">
      <alignment horizontal="center" wrapText="1" readingOrder="1"/>
      <protection locked="0"/>
    </xf>
    <xf numFmtId="0" fontId="5" fillId="0" borderId="0" xfId="92" applyFont="1" applyFill="1" applyBorder="1" applyAlignment="1" applyProtection="1">
      <alignment horizontal="center" wrapText="1" readingOrder="1"/>
      <protection locked="0"/>
    </xf>
    <xf numFmtId="0" fontId="5" fillId="0" borderId="0" xfId="92" applyFont="1" applyBorder="1" applyAlignment="1" applyProtection="1">
      <alignment horizontal="center" wrapText="1" readingOrder="1"/>
      <protection locked="0"/>
    </xf>
    <xf numFmtId="0" fontId="2" fillId="0" borderId="0" xfId="0" quotePrefix="1" applyFont="1" applyBorder="1" applyAlignment="1" applyProtection="1">
      <alignment horizontal="center" wrapText="1" readingOrder="1"/>
      <protection locked="0"/>
    </xf>
    <xf numFmtId="0" fontId="32" fillId="0" borderId="0" xfId="0" applyFont="1" applyBorder="1" applyAlignment="1" applyProtection="1">
      <alignment horizontal="center" wrapText="1" readingOrder="1"/>
      <protection locked="0"/>
    </xf>
    <xf numFmtId="0" fontId="14" fillId="0" borderId="0" xfId="0" applyFont="1" applyBorder="1" applyAlignment="1">
      <alignment horizontal="center" wrapText="1"/>
    </xf>
    <xf numFmtId="0" fontId="0" fillId="0" borderId="0" xfId="0" applyBorder="1" applyAlignment="1">
      <alignment horizontal="center" wrapText="1"/>
    </xf>
    <xf numFmtId="0" fontId="18" fillId="0" borderId="0" xfId="0" applyFont="1" applyBorder="1" applyAlignment="1" applyProtection="1">
      <alignment horizontal="center" vertical="center" wrapText="1" readingOrder="1"/>
      <protection locked="0"/>
    </xf>
    <xf numFmtId="0" fontId="4" fillId="60" borderId="19" xfId="0" applyFont="1" applyFill="1" applyBorder="1" applyAlignment="1" applyProtection="1">
      <alignment horizontal="center" vertical="top" wrapText="1" readingOrder="1"/>
    </xf>
    <xf numFmtId="167" fontId="2" fillId="0" borderId="19" xfId="0" applyNumberFormat="1" applyFont="1" applyBorder="1" applyAlignment="1" applyProtection="1">
      <alignment vertical="top" wrapText="1" readingOrder="1"/>
    </xf>
    <xf numFmtId="167" fontId="2" fillId="0" borderId="14" xfId="0" applyNumberFormat="1" applyFont="1" applyBorder="1" applyAlignment="1" applyProtection="1">
      <alignment vertical="top" wrapText="1" readingOrder="1"/>
    </xf>
    <xf numFmtId="167" fontId="2" fillId="0" borderId="17" xfId="0" applyNumberFormat="1" applyFont="1" applyBorder="1" applyAlignment="1" applyProtection="1">
      <alignment vertical="top" wrapText="1" readingOrder="1"/>
    </xf>
    <xf numFmtId="0" fontId="4" fillId="60" borderId="30" xfId="0" applyFont="1" applyFill="1" applyBorder="1" applyAlignment="1" applyProtection="1">
      <alignment horizontal="center" vertical="top" wrapText="1" readingOrder="1"/>
    </xf>
    <xf numFmtId="0" fontId="4" fillId="54" borderId="22" xfId="0" applyFont="1" applyFill="1" applyBorder="1" applyAlignment="1" applyProtection="1">
      <alignment horizontal="center" vertical="top" wrapText="1" readingOrder="1"/>
    </xf>
    <xf numFmtId="0" fontId="4" fillId="61" borderId="19" xfId="0" applyFont="1" applyFill="1" applyBorder="1" applyAlignment="1" applyProtection="1">
      <alignment horizontal="center" vertical="top" wrapText="1" readingOrder="1"/>
    </xf>
    <xf numFmtId="0" fontId="84" fillId="0" borderId="31" xfId="0" applyFont="1" applyBorder="1" applyAlignment="1">
      <alignment horizontal="left"/>
    </xf>
    <xf numFmtId="0" fontId="0" fillId="0" borderId="0" xfId="0" applyAlignment="1">
      <alignment wrapText="1"/>
    </xf>
    <xf numFmtId="0" fontId="0" fillId="0" borderId="0" xfId="0" applyFill="1" applyAlignment="1">
      <alignment wrapText="1"/>
    </xf>
    <xf numFmtId="0" fontId="84" fillId="0" borderId="31" xfId="0" applyFont="1" applyBorder="1" applyAlignment="1">
      <alignment horizontal="left" wrapText="1"/>
    </xf>
    <xf numFmtId="0" fontId="105" fillId="0" borderId="25" xfId="79" applyFont="1" applyBorder="1" applyAlignment="1">
      <alignment horizontal="center" vertical="center"/>
    </xf>
    <xf numFmtId="0" fontId="14" fillId="0" borderId="25" xfId="79" applyFont="1" applyBorder="1" applyAlignment="1">
      <alignment horizontal="center" vertical="center"/>
    </xf>
    <xf numFmtId="0" fontId="14" fillId="0" borderId="25" xfId="0" applyFont="1" applyBorder="1" applyAlignment="1" applyProtection="1">
      <alignment horizontal="center" vertical="center" wrapText="1" readingOrder="1"/>
      <protection locked="0"/>
    </xf>
    <xf numFmtId="0" fontId="0" fillId="0" borderId="0" xfId="0" applyBorder="1" applyAlignment="1">
      <alignment horizontal="center" vertical="center"/>
    </xf>
    <xf numFmtId="0" fontId="110" fillId="0" borderId="25" xfId="0" applyFont="1" applyBorder="1" applyAlignment="1">
      <alignment horizontal="center" vertical="center" wrapText="1" readingOrder="1"/>
    </xf>
    <xf numFmtId="0" fontId="44" fillId="0" borderId="25" xfId="0" applyFont="1" applyBorder="1" applyAlignment="1">
      <alignment horizontal="center" vertical="center"/>
    </xf>
    <xf numFmtId="0" fontId="14" fillId="0" borderId="25" xfId="0" applyFont="1" applyBorder="1" applyAlignment="1" applyProtection="1">
      <alignment horizontal="left"/>
      <protection locked="0"/>
    </xf>
    <xf numFmtId="0" fontId="14" fillId="0" borderId="25" xfId="0" applyFont="1" applyBorder="1" applyProtection="1">
      <protection locked="0"/>
    </xf>
    <xf numFmtId="0" fontId="14" fillId="0" borderId="25" xfId="0" applyFont="1" applyBorder="1" applyAlignment="1" applyProtection="1">
      <alignment horizontal="left" wrapText="1"/>
      <protection locked="0"/>
    </xf>
    <xf numFmtId="0" fontId="95" fillId="0" borderId="25" xfId="79" applyBorder="1" applyAlignment="1" applyProtection="1">
      <alignment horizontal="center"/>
      <protection locked="0"/>
    </xf>
    <xf numFmtId="0" fontId="95" fillId="0" borderId="25" xfId="79" applyBorder="1" applyAlignment="1" applyProtection="1">
      <alignment wrapText="1"/>
      <protection locked="0"/>
    </xf>
    <xf numFmtId="0" fontId="14" fillId="0" borderId="25" xfId="0" applyFont="1" applyBorder="1" applyAlignment="1" applyProtection="1">
      <alignment horizontal="center"/>
      <protection locked="0"/>
    </xf>
    <xf numFmtId="0" fontId="0" fillId="0" borderId="0" xfId="0" applyProtection="1">
      <protection locked="0"/>
    </xf>
    <xf numFmtId="0" fontId="32" fillId="0" borderId="0" xfId="0" applyFont="1" applyAlignment="1" applyProtection="1">
      <alignment horizontal="center" vertical="center" wrapText="1"/>
      <protection locked="0"/>
    </xf>
    <xf numFmtId="0" fontId="0" fillId="0" borderId="0" xfId="0" applyFill="1" applyBorder="1" applyProtection="1">
      <protection locked="0"/>
    </xf>
    <xf numFmtId="0" fontId="0" fillId="0" borderId="0" xfId="0" applyBorder="1" applyProtection="1">
      <protection locked="0"/>
    </xf>
    <xf numFmtId="0" fontId="95" fillId="0" borderId="25" xfId="79" applyBorder="1" applyProtection="1">
      <protection locked="0"/>
    </xf>
    <xf numFmtId="0" fontId="95" fillId="0" borderId="25" xfId="79" applyBorder="1" applyAlignment="1" applyProtection="1">
      <alignment vertical="center"/>
      <protection locked="0"/>
    </xf>
    <xf numFmtId="0" fontId="95" fillId="0" borderId="25" xfId="79" applyBorder="1" applyAlignment="1" applyProtection="1">
      <alignment horizontal="center" vertical="center"/>
      <protection locked="0"/>
    </xf>
    <xf numFmtId="0" fontId="14" fillId="0" borderId="25" xfId="92" applyFont="1" applyBorder="1" applyAlignment="1" applyProtection="1">
      <alignment horizontal="left"/>
      <protection locked="0"/>
    </xf>
    <xf numFmtId="0" fontId="14" fillId="0" borderId="25" xfId="92" applyFont="1" applyBorder="1" applyProtection="1">
      <protection locked="0"/>
    </xf>
    <xf numFmtId="0" fontId="14" fillId="0" borderId="25" xfId="92" applyFont="1" applyBorder="1" applyAlignment="1" applyProtection="1">
      <alignment horizontal="center"/>
      <protection locked="0"/>
    </xf>
    <xf numFmtId="0" fontId="26" fillId="0" borderId="25" xfId="92" applyFont="1" applyBorder="1" applyProtection="1">
      <protection locked="0"/>
    </xf>
    <xf numFmtId="0" fontId="95" fillId="0" borderId="0" xfId="79" applyBorder="1" applyProtection="1">
      <protection locked="0"/>
    </xf>
    <xf numFmtId="0" fontId="14" fillId="0" borderId="0" xfId="0" applyFont="1" applyBorder="1" applyAlignment="1" applyProtection="1">
      <alignment horizontal="center"/>
      <protection locked="0"/>
    </xf>
    <xf numFmtId="0" fontId="14" fillId="0" borderId="25" xfId="0" applyFont="1" applyBorder="1" applyAlignment="1" applyProtection="1">
      <alignment horizontal="center" wrapText="1"/>
      <protection locked="0"/>
    </xf>
    <xf numFmtId="0" fontId="52" fillId="0" borderId="25" xfId="81" applyBorder="1" applyProtection="1">
      <protection locked="0"/>
    </xf>
    <xf numFmtId="0" fontId="119" fillId="62" borderId="25" xfId="106" applyFont="1" applyFill="1" applyBorder="1" applyAlignment="1" applyProtection="1">
      <alignment horizontal="left" vertical="center" wrapText="1"/>
      <protection locked="0"/>
    </xf>
    <xf numFmtId="0" fontId="119" fillId="62" borderId="25" xfId="106" applyFont="1" applyFill="1" applyBorder="1" applyAlignment="1" applyProtection="1">
      <alignment horizontal="center" vertical="center" wrapText="1"/>
      <protection locked="0"/>
    </xf>
    <xf numFmtId="0" fontId="120" fillId="0" borderId="0" xfId="0" applyFont="1" applyProtection="1">
      <protection locked="0"/>
    </xf>
    <xf numFmtId="0" fontId="95" fillId="0" borderId="25" xfId="79" applyBorder="1" applyAlignment="1" applyProtection="1">
      <alignment horizontal="left"/>
      <protection locked="0"/>
    </xf>
    <xf numFmtId="0" fontId="121" fillId="0" borderId="25" xfId="0" applyFont="1" applyBorder="1" applyProtection="1">
      <protection locked="0"/>
    </xf>
    <xf numFmtId="0" fontId="0" fillId="0" borderId="25" xfId="0" applyBorder="1" applyAlignment="1" applyProtection="1">
      <alignment horizontal="center"/>
      <protection locked="0"/>
    </xf>
    <xf numFmtId="0" fontId="26" fillId="0" borderId="25" xfId="0" applyFont="1" applyBorder="1" applyAlignment="1" applyProtection="1">
      <alignment horizontal="left"/>
      <protection locked="0"/>
    </xf>
    <xf numFmtId="0" fontId="26" fillId="0" borderId="25" xfId="0" applyFont="1" applyBorder="1" applyAlignment="1" applyProtection="1">
      <alignment horizontal="center"/>
      <protection locked="0"/>
    </xf>
    <xf numFmtId="0" fontId="26" fillId="0" borderId="25" xfId="0" applyFont="1" applyBorder="1" applyProtection="1">
      <protection locked="0"/>
    </xf>
    <xf numFmtId="0" fontId="14" fillId="0" borderId="25" xfId="0" applyFont="1" applyFill="1" applyBorder="1" applyAlignment="1" applyProtection="1">
      <alignment horizontal="center"/>
      <protection locked="0"/>
    </xf>
    <xf numFmtId="0" fontId="14" fillId="0" borderId="25" xfId="80" applyFont="1" applyBorder="1" applyAlignment="1" applyProtection="1">
      <alignment horizontal="left"/>
      <protection locked="0"/>
    </xf>
    <xf numFmtId="0" fontId="14" fillId="0" borderId="25" xfId="0" applyFont="1" applyBorder="1" applyAlignment="1" applyProtection="1">
      <alignment horizontal="left" vertical="top" wrapText="1"/>
      <protection locked="0"/>
    </xf>
    <xf numFmtId="0" fontId="14" fillId="0" borderId="25" xfId="80" applyFont="1" applyBorder="1" applyAlignment="1" applyProtection="1">
      <alignment horizontal="center"/>
      <protection locked="0"/>
    </xf>
    <xf numFmtId="0" fontId="110" fillId="0" borderId="25" xfId="0" applyFont="1" applyBorder="1" applyAlignment="1" applyProtection="1">
      <alignment horizontal="left"/>
      <protection locked="0"/>
    </xf>
    <xf numFmtId="0" fontId="14" fillId="0" borderId="25" xfId="0" applyFont="1" applyBorder="1" applyAlignment="1" applyProtection="1">
      <alignment wrapText="1"/>
      <protection locked="0"/>
    </xf>
    <xf numFmtId="0" fontId="30" fillId="0" borderId="25" xfId="79" applyFont="1" applyBorder="1" applyProtection="1">
      <protection locked="0"/>
    </xf>
    <xf numFmtId="0" fontId="14" fillId="0" borderId="25" xfId="0" applyFont="1" applyBorder="1" applyAlignment="1" applyProtection="1">
      <alignment horizontal="center" vertical="top" readingOrder="1"/>
      <protection locked="0"/>
    </xf>
    <xf numFmtId="0" fontId="122" fillId="0" borderId="25" xfId="79" applyFont="1" applyBorder="1" applyProtection="1">
      <protection locked="0"/>
    </xf>
    <xf numFmtId="0" fontId="14" fillId="0" borderId="0" xfId="0" applyFont="1" applyAlignment="1" applyProtection="1">
      <alignment horizontal="center" vertical="top" readingOrder="1"/>
      <protection locked="0"/>
    </xf>
    <xf numFmtId="0" fontId="14" fillId="0" borderId="0" xfId="0" applyFont="1" applyAlignment="1" applyProtection="1">
      <alignment horizontal="left"/>
      <protection locked="0"/>
    </xf>
    <xf numFmtId="0" fontId="14" fillId="0" borderId="0" xfId="0" applyFont="1" applyProtection="1">
      <protection locked="0"/>
    </xf>
    <xf numFmtId="0" fontId="14" fillId="0" borderId="0" xfId="0" applyFont="1" applyAlignment="1" applyProtection="1">
      <alignment horizontal="center"/>
      <protection locked="0"/>
    </xf>
    <xf numFmtId="0" fontId="112" fillId="0" borderId="25" xfId="0" applyFont="1" applyBorder="1" applyAlignment="1" applyProtection="1">
      <alignment horizontal="left"/>
      <protection locked="0"/>
    </xf>
    <xf numFmtId="0" fontId="103" fillId="0" borderId="25" xfId="0" applyFont="1" applyBorder="1" applyAlignment="1" applyProtection="1">
      <alignment horizontal="center"/>
      <protection locked="0"/>
    </xf>
  </cellXfs>
  <cellStyles count="117">
    <cellStyle name="20% - Accent1 2" xfId="1"/>
    <cellStyle name="20% - Accent1 2 2" xfId="2"/>
    <cellStyle name="20% - Accent1 2 3" xfId="3"/>
    <cellStyle name="20% - Accent2 2" xfId="4"/>
    <cellStyle name="20% - Accent2 2 2" xfId="5"/>
    <cellStyle name="20% - Accent2 2 3" xfId="6"/>
    <cellStyle name="20% - Accent3 2" xfId="7"/>
    <cellStyle name="20% - Accent3 2 2" xfId="8"/>
    <cellStyle name="20% - Accent3 2 3" xfId="9"/>
    <cellStyle name="20% - Accent4 2" xfId="10"/>
    <cellStyle name="20% - Accent4 2 2" xfId="11"/>
    <cellStyle name="20% - Accent4 2 3" xfId="12"/>
    <cellStyle name="20% - Accent5 2" xfId="13"/>
    <cellStyle name="20% - Accent5 2 2" xfId="14"/>
    <cellStyle name="20% - Accent6 2" xfId="15"/>
    <cellStyle name="20% - Accent6 2 2" xfId="16"/>
    <cellStyle name="40% - Accent1 2" xfId="17"/>
    <cellStyle name="40% - Accent1 2 2" xfId="18"/>
    <cellStyle name="40% - Accent1 2 3" xfId="19"/>
    <cellStyle name="40% - Accent2 2" xfId="20"/>
    <cellStyle name="40% - Accent2 2 2" xfId="21"/>
    <cellStyle name="40% - Accent3 2" xfId="22"/>
    <cellStyle name="40% - Accent3 2 2" xfId="23"/>
    <cellStyle name="40% - Accent3 2 3" xfId="24"/>
    <cellStyle name="40% - Accent4 2" xfId="25"/>
    <cellStyle name="40% - Accent4 2 2" xfId="26"/>
    <cellStyle name="40% - Accent4 2 3" xfId="27"/>
    <cellStyle name="40% - Accent5 2" xfId="28"/>
    <cellStyle name="40% - Accent5 2 2" xfId="29"/>
    <cellStyle name="40% - Accent6 2" xfId="30"/>
    <cellStyle name="40% - Accent6 2 2" xfId="31"/>
    <cellStyle name="40% - Accent6 2 3" xfId="32"/>
    <cellStyle name="60% - Accent1 2" xfId="33"/>
    <cellStyle name="60% - Accent1 2 2" xfId="34"/>
    <cellStyle name="60% - Accent2 2" xfId="35"/>
    <cellStyle name="60% - Accent2 2 2" xfId="36"/>
    <cellStyle name="60% - Accent3 2" xfId="37"/>
    <cellStyle name="60% - Accent3 2 2" xfId="38"/>
    <cellStyle name="60% - Accent4 2" xfId="39"/>
    <cellStyle name="60% - Accent4 2 2" xfId="40"/>
    <cellStyle name="60% - Accent5 2" xfId="41"/>
    <cellStyle name="60% - Accent5 2 2" xfId="42"/>
    <cellStyle name="60% - Accent6 2" xfId="43"/>
    <cellStyle name="60% - Accent6 2 2" xfId="44"/>
    <cellStyle name="Accent1 2" xfId="45"/>
    <cellStyle name="Accent1 2 2" xfId="46"/>
    <cellStyle name="Accent2 2" xfId="47"/>
    <cellStyle name="Accent2 2 2" xfId="48"/>
    <cellStyle name="Accent3 2" xfId="49"/>
    <cellStyle name="Accent3 2 2" xfId="50"/>
    <cellStyle name="Accent4 2" xfId="51"/>
    <cellStyle name="Accent4 2 2" xfId="52"/>
    <cellStyle name="Accent5 2" xfId="53"/>
    <cellStyle name="Accent5 2 2" xfId="54"/>
    <cellStyle name="Accent6 2" xfId="55"/>
    <cellStyle name="Accent6 2 2" xfId="56"/>
    <cellStyle name="Bad 2" xfId="57"/>
    <cellStyle name="Bad 2 2" xfId="58"/>
    <cellStyle name="Calculation 2" xfId="59"/>
    <cellStyle name="Calculation 2 2" xfId="60"/>
    <cellStyle name="Check Cell 2" xfId="61"/>
    <cellStyle name="Check Cell 2 2" xfId="62"/>
    <cellStyle name="Comma 2" xfId="63"/>
    <cellStyle name="Explanatory Text 2" xfId="64"/>
    <cellStyle name="Explanatory Text 2 2" xfId="65"/>
    <cellStyle name="Good 2" xfId="66"/>
    <cellStyle name="Good 2 2" xfId="67"/>
    <cellStyle name="Heading 1 2" xfId="68"/>
    <cellStyle name="Heading 1 2 2" xfId="69"/>
    <cellStyle name="Heading 1 2 3" xfId="70"/>
    <cellStyle name="Heading 2 2" xfId="71"/>
    <cellStyle name="Heading 2 2 2" xfId="72"/>
    <cellStyle name="Heading 3 2" xfId="73"/>
    <cellStyle name="Heading 3 2 2" xfId="74"/>
    <cellStyle name="Heading 3 2 3" xfId="75"/>
    <cellStyle name="Heading 4 2" xfId="76"/>
    <cellStyle name="Heading 4 2 2" xfId="77"/>
    <cellStyle name="Heading 4 2 3" xfId="78"/>
    <cellStyle name="Hiperveza" xfId="79" builtinId="8"/>
    <cellStyle name="Hyperlink 2" xfId="80"/>
    <cellStyle name="Hyperlink 2 2" xfId="81"/>
    <cellStyle name="Hyperlink 3" xfId="82"/>
    <cellStyle name="Input 2" xfId="83"/>
    <cellStyle name="Input 2 2" xfId="84"/>
    <cellStyle name="Linked Cell 2" xfId="85"/>
    <cellStyle name="Linked Cell 2 2" xfId="86"/>
    <cellStyle name="Neutral 2" xfId="87"/>
    <cellStyle name="Neutral 2 2" xfId="88"/>
    <cellStyle name="Normal 2" xfId="89"/>
    <cellStyle name="Normal 2 2" xfId="90"/>
    <cellStyle name="Normal 2 3" xfId="91"/>
    <cellStyle name="Normal 3" xfId="92"/>
    <cellStyle name="Normal 3 2" xfId="93"/>
    <cellStyle name="Normal 4" xfId="94"/>
    <cellStyle name="Normal 4 2" xfId="95"/>
    <cellStyle name="Normal 5" xfId="96"/>
    <cellStyle name="Normal 5 2" xfId="97"/>
    <cellStyle name="Normal 5 2 2" xfId="98"/>
    <cellStyle name="Normal 5 3" xfId="99"/>
    <cellStyle name="Normal 5 4" xfId="100"/>
    <cellStyle name="Normal 6" xfId="101"/>
    <cellStyle name="Normalno" xfId="0" builtinId="0"/>
    <cellStyle name="Note 2" xfId="102"/>
    <cellStyle name="Note 2 2" xfId="103"/>
    <cellStyle name="Note 2 2 2" xfId="104"/>
    <cellStyle name="Note 2 3" xfId="105"/>
    <cellStyle name="Obično 2" xfId="106"/>
    <cellStyle name="Output 2" xfId="107"/>
    <cellStyle name="Output 2 2" xfId="108"/>
    <cellStyle name="Title 2" xfId="109"/>
    <cellStyle name="Title 2 2" xfId="110"/>
    <cellStyle name="Title 2 3" xfId="111"/>
    <cellStyle name="Total 2" xfId="112"/>
    <cellStyle name="Total 2 2" xfId="113"/>
    <cellStyle name="Total 2 3" xfId="114"/>
    <cellStyle name="Warning Text 2" xfId="115"/>
    <cellStyle name="Warning Text 2 2" xfId="1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3</xdr:row>
      <xdr:rowOff>142875</xdr:rowOff>
    </xdr:from>
    <xdr:to>
      <xdr:col>16</xdr:col>
      <xdr:colOff>152400</xdr:colOff>
      <xdr:row>57</xdr:row>
      <xdr:rowOff>38100</xdr:rowOff>
    </xdr:to>
    <xdr:pic>
      <xdr:nvPicPr>
        <xdr:cNvPr id="12342" name="Picture 1">
          <a:extLst>
            <a:ext uri="{FF2B5EF4-FFF2-40B4-BE49-F238E27FC236}">
              <a16:creationId xmlns="" xmlns:a16="http://schemas.microsoft.com/office/drawing/2014/main" id="{A8E5D938-EA95-4D40-B482-3CFAB8FD4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246" t="16020"/>
        <a:stretch>
          <a:fillRect/>
        </a:stretch>
      </xdr:blipFill>
      <xdr:spPr bwMode="auto">
        <a:xfrm>
          <a:off x="1171575" y="628650"/>
          <a:ext cx="8734425" cy="863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vodneusluge-bj.hr/" TargetMode="External"/><Relationship Id="rId117" Type="http://schemas.openxmlformats.org/officeDocument/2006/relationships/hyperlink" Target="http://www.komundju.hr/" TargetMode="External"/><Relationship Id="rId21" Type="http://schemas.openxmlformats.org/officeDocument/2006/relationships/hyperlink" Target="mailto:srebrenka.vidovic@zagorski-vodovod.hr" TargetMode="External"/><Relationship Id="rId42" Type="http://schemas.openxmlformats.org/officeDocument/2006/relationships/hyperlink" Target="mailto:ana.tepes@humvio.hr" TargetMode="External"/><Relationship Id="rId47" Type="http://schemas.openxmlformats.org/officeDocument/2006/relationships/hyperlink" Target="mailto:vodovod-senj@gs.htnet.hr" TargetMode="External"/><Relationship Id="rId63" Type="http://schemas.openxmlformats.org/officeDocument/2006/relationships/hyperlink" Target="mailto:viov@ka.t-com.hr" TargetMode="External"/><Relationship Id="rId68" Type="http://schemas.openxmlformats.org/officeDocument/2006/relationships/hyperlink" Target="http://www.jp-komunalac.hr/" TargetMode="External"/><Relationship Id="rId84" Type="http://schemas.openxmlformats.org/officeDocument/2006/relationships/hyperlink" Target="http://www.ivb.hr/" TargetMode="External"/><Relationship Id="rId89" Type="http://schemas.openxmlformats.org/officeDocument/2006/relationships/hyperlink" Target="http://www.tekija.hr/" TargetMode="External"/><Relationship Id="rId112" Type="http://schemas.openxmlformats.org/officeDocument/2006/relationships/hyperlink" Target="http://www.komunalije-novalja.hr/" TargetMode="External"/><Relationship Id="rId133" Type="http://schemas.openxmlformats.org/officeDocument/2006/relationships/hyperlink" Target="mailto:ivan.katic@vvk.hr" TargetMode="External"/><Relationship Id="rId16" Type="http://schemas.openxmlformats.org/officeDocument/2006/relationships/hyperlink" Target="http://www.vgv.hr/" TargetMode="External"/><Relationship Id="rId107" Type="http://schemas.openxmlformats.org/officeDocument/2006/relationships/hyperlink" Target="http://www.vodovod.brinje.hr/" TargetMode="External"/><Relationship Id="rId11" Type="http://schemas.openxmlformats.org/officeDocument/2006/relationships/hyperlink" Target="http://www.kdvik-rijeka.hr/" TargetMode="External"/><Relationship Id="rId32" Type="http://schemas.openxmlformats.org/officeDocument/2006/relationships/hyperlink" Target="mailto:info@vodovodiodvodnja-senj.hr" TargetMode="External"/><Relationship Id="rId37" Type="http://schemas.openxmlformats.org/officeDocument/2006/relationships/hyperlink" Target="http://www.vode-vrbovsko.hr/" TargetMode="External"/><Relationship Id="rId53" Type="http://schemas.openxmlformats.org/officeDocument/2006/relationships/hyperlink" Target="http://www.ivkom-vode.hr/" TargetMode="External"/><Relationship Id="rId58" Type="http://schemas.openxmlformats.org/officeDocument/2006/relationships/hyperlink" Target="http://www.vodovod-pula.hr/" TargetMode="External"/><Relationship Id="rId74" Type="http://schemas.openxmlformats.org/officeDocument/2006/relationships/hyperlink" Target="mailto:info@kvio.hr" TargetMode="External"/><Relationship Id="rId79" Type="http://schemas.openxmlformats.org/officeDocument/2006/relationships/hyperlink" Target="http://www.komunalno-zapresic.hr/" TargetMode="External"/><Relationship Id="rId102" Type="http://schemas.openxmlformats.org/officeDocument/2006/relationships/hyperlink" Target="http://www.vik-split.hr/" TargetMode="External"/><Relationship Id="rId123" Type="http://schemas.openxmlformats.org/officeDocument/2006/relationships/hyperlink" Target="http://www.vio.hr/" TargetMode="External"/><Relationship Id="rId128" Type="http://schemas.openxmlformats.org/officeDocument/2006/relationships/hyperlink" Target="http://vodovod-brac.hr/" TargetMode="External"/><Relationship Id="rId5" Type="http://schemas.openxmlformats.org/officeDocument/2006/relationships/hyperlink" Target="mailto:komunalno.drustvo.kijevo%7B@si.t-com.hr" TargetMode="External"/><Relationship Id="rId90" Type="http://schemas.openxmlformats.org/officeDocument/2006/relationships/hyperlink" Target="mailto:vlatko.carapovic@darkom-daruvar.hr" TargetMode="External"/><Relationship Id="rId95" Type="http://schemas.openxmlformats.org/officeDocument/2006/relationships/hyperlink" Target="http://www.opcina-kapela.hr/" TargetMode="External"/><Relationship Id="rId14" Type="http://schemas.openxmlformats.org/officeDocument/2006/relationships/hyperlink" Target="mailto:vazgec@komunalno-knin.hr" TargetMode="External"/><Relationship Id="rId22" Type="http://schemas.openxmlformats.org/officeDocument/2006/relationships/hyperlink" Target="http://www.urednost.hr/" TargetMode="External"/><Relationship Id="rId27" Type="http://schemas.openxmlformats.org/officeDocument/2006/relationships/hyperlink" Target="mailto:razvojinvesticije@vodneusluge-bj.hr" TargetMode="External"/><Relationship Id="rId30" Type="http://schemas.openxmlformats.org/officeDocument/2006/relationships/hyperlink" Target="http://www.moslavina-kutina.hr/" TargetMode="External"/><Relationship Id="rId35" Type="http://schemas.openxmlformats.org/officeDocument/2006/relationships/hyperlink" Target="http://www.ponikve.hr/" TargetMode="External"/><Relationship Id="rId43" Type="http://schemas.openxmlformats.org/officeDocument/2006/relationships/hyperlink" Target="mailto:ana.tepes@humvio.hr" TargetMode="External"/><Relationship Id="rId48" Type="http://schemas.openxmlformats.org/officeDocument/2006/relationships/hyperlink" Target="mailto:darkomum@gmail.com" TargetMode="External"/><Relationship Id="rId56" Type="http://schemas.openxmlformats.org/officeDocument/2006/relationships/hyperlink" Target="http://www.dvorac.hr/" TargetMode="External"/><Relationship Id="rId64" Type="http://schemas.openxmlformats.org/officeDocument/2006/relationships/hyperlink" Target="http://www.viov.hr/" TargetMode="External"/><Relationship Id="rId69" Type="http://schemas.openxmlformats.org/officeDocument/2006/relationships/hyperlink" Target="http://www.vgvodoopskrba.hr/" TargetMode="External"/><Relationship Id="rId77" Type="http://schemas.openxmlformats.org/officeDocument/2006/relationships/hyperlink" Target="http://www.kvio.hr/" TargetMode="External"/><Relationship Id="rId100" Type="http://schemas.openxmlformats.org/officeDocument/2006/relationships/hyperlink" Target="mailto:drago.davidovic@vik-split.ht" TargetMode="External"/><Relationship Id="rId105" Type="http://schemas.openxmlformats.org/officeDocument/2006/relationships/hyperlink" Target="http://www.viozz.hr/" TargetMode="External"/><Relationship Id="rId113" Type="http://schemas.openxmlformats.org/officeDocument/2006/relationships/hyperlink" Target="http://www.ktd-gunja.hr/" TargetMode="External"/><Relationship Id="rId118" Type="http://schemas.openxmlformats.org/officeDocument/2006/relationships/hyperlink" Target="http://www.viocl.hr/" TargetMode="External"/><Relationship Id="rId126" Type="http://schemas.openxmlformats.org/officeDocument/2006/relationships/hyperlink" Target="http://usluga-gospic.hr/" TargetMode="External"/><Relationship Id="rId134" Type="http://schemas.openxmlformats.org/officeDocument/2006/relationships/printerSettings" Target="../printerSettings/printerSettings1.bin"/><Relationship Id="rId8" Type="http://schemas.openxmlformats.org/officeDocument/2006/relationships/hyperlink" Target="http://www.cvorkovac.hr/" TargetMode="External"/><Relationship Id="rId51" Type="http://schemas.openxmlformats.org/officeDocument/2006/relationships/hyperlink" Target="http://www.dukom.hr/" TargetMode="External"/><Relationship Id="rId72" Type="http://schemas.openxmlformats.org/officeDocument/2006/relationships/hyperlink" Target="mailto:buncuga@hvarskivodovod.hr" TargetMode="External"/><Relationship Id="rId80" Type="http://schemas.openxmlformats.org/officeDocument/2006/relationships/hyperlink" Target="http://www.vode-pisarovina.hr/" TargetMode="External"/><Relationship Id="rId85" Type="http://schemas.openxmlformats.org/officeDocument/2006/relationships/hyperlink" Target="mailto:martavujevic.rad@gmail.com" TargetMode="External"/><Relationship Id="rId93" Type="http://schemas.openxmlformats.org/officeDocument/2006/relationships/hyperlink" Target="mailto:op&#263;ina-kapela@bj.t-com.hr" TargetMode="External"/><Relationship Id="rId98" Type="http://schemas.openxmlformats.org/officeDocument/2006/relationships/hyperlink" Target="http://www.vodovod-i-odvodnja.hr/" TargetMode="External"/><Relationship Id="rId121" Type="http://schemas.openxmlformats.org/officeDocument/2006/relationships/hyperlink" Target="mailto:hidrobel@hidrobel.hr," TargetMode="External"/><Relationship Id="rId3" Type="http://schemas.openxmlformats.org/officeDocument/2006/relationships/hyperlink" Target="mailto:info@viop.hr" TargetMode="External"/><Relationship Id="rId12" Type="http://schemas.openxmlformats.org/officeDocument/2006/relationships/hyperlink" Target="http://www.virkom.hr/" TargetMode="External"/><Relationship Id="rId17" Type="http://schemas.openxmlformats.org/officeDocument/2006/relationships/hyperlink" Target="http://www.varkom.hr/" TargetMode="External"/><Relationship Id="rId25" Type="http://schemas.openxmlformats.org/officeDocument/2006/relationships/hyperlink" Target="mailto:uprava@vodneusluge-bj.hr" TargetMode="External"/><Relationship Id="rId33" Type="http://schemas.openxmlformats.org/officeDocument/2006/relationships/hyperlink" Target="http://www.vodovodiodvodnja-senj.hr/" TargetMode="External"/><Relationship Id="rId38" Type="http://schemas.openxmlformats.org/officeDocument/2006/relationships/hyperlink" Target="http://www.vodovod-blato.hr/" TargetMode="External"/><Relationship Id="rId46" Type="http://schemas.openxmlformats.org/officeDocument/2006/relationships/hyperlink" Target="http://www.vodovod-hrvatsko-primorje.hr/" TargetMode="External"/><Relationship Id="rId59" Type="http://schemas.openxmlformats.org/officeDocument/2006/relationships/hyperlink" Target="http://www.vode-lipik.hr/" TargetMode="External"/><Relationship Id="rId67" Type="http://schemas.openxmlformats.org/officeDocument/2006/relationships/hyperlink" Target="http://www.vodovodsib.hr/" TargetMode="External"/><Relationship Id="rId103" Type="http://schemas.openxmlformats.org/officeDocument/2006/relationships/hyperlink" Target="http://www.vodovod-imk.hr/" TargetMode="External"/><Relationship Id="rId108" Type="http://schemas.openxmlformats.org/officeDocument/2006/relationships/hyperlink" Target="http://www.vodakom.hr/" TargetMode="External"/><Relationship Id="rId116" Type="http://schemas.openxmlformats.org/officeDocument/2006/relationships/hyperlink" Target="mailto:ivan.sostarec@komundju.hr" TargetMode="External"/><Relationship Id="rId124" Type="http://schemas.openxmlformats.org/officeDocument/2006/relationships/hyperlink" Target="mailto:tehnicka@komunalije.htnet.hr" TargetMode="External"/><Relationship Id="rId129" Type="http://schemas.openxmlformats.org/officeDocument/2006/relationships/hyperlink" Target="http://www.komunalac-otocac.hr/komunalac/" TargetMode="External"/><Relationship Id="rId20" Type="http://schemas.openxmlformats.org/officeDocument/2006/relationships/hyperlink" Target="mailto:uprava@zagorski-vodovod.hr" TargetMode="External"/><Relationship Id="rId41" Type="http://schemas.openxmlformats.org/officeDocument/2006/relationships/hyperlink" Target="mailto:ssvukadinovic@vodoopskrba-kuap.hr" TargetMode="External"/><Relationship Id="rId54" Type="http://schemas.openxmlformats.org/officeDocument/2006/relationships/hyperlink" Target="mailto:majetic@papuk-doo.hr" TargetMode="External"/><Relationship Id="rId62" Type="http://schemas.openxmlformats.org/officeDocument/2006/relationships/hyperlink" Target="http://www.vodovod-novska.hr/" TargetMode="External"/><Relationship Id="rId70" Type="http://schemas.openxmlformats.org/officeDocument/2006/relationships/hyperlink" Target="http://www.hvarskivodovod.hr/" TargetMode="External"/><Relationship Id="rId75" Type="http://schemas.openxmlformats.org/officeDocument/2006/relationships/hyperlink" Target="mailto:danijel.kranjcec@kvio.hr" TargetMode="External"/><Relationship Id="rId83" Type="http://schemas.openxmlformats.org/officeDocument/2006/relationships/hyperlink" Target="http://www.nasicki-vodovod.hr/" TargetMode="External"/><Relationship Id="rId88" Type="http://schemas.openxmlformats.org/officeDocument/2006/relationships/hyperlink" Target="http://www.kcvode.hr/" TargetMode="External"/><Relationship Id="rId91" Type="http://schemas.openxmlformats.org/officeDocument/2006/relationships/hyperlink" Target="mailto:sanja.smidt@darkom-daruvar.hr" TargetMode="External"/><Relationship Id="rId96" Type="http://schemas.openxmlformats.org/officeDocument/2006/relationships/hyperlink" Target="http://www.opcina-kapela.hr/" TargetMode="External"/><Relationship Id="rId111" Type="http://schemas.openxmlformats.org/officeDocument/2006/relationships/hyperlink" Target="http://www.vodovod-zadar.hr/" TargetMode="External"/><Relationship Id="rId132" Type="http://schemas.openxmlformats.org/officeDocument/2006/relationships/hyperlink" Target="mailto:tomislav.rozman@tekija.hr" TargetMode="External"/><Relationship Id="rId1" Type="http://schemas.openxmlformats.org/officeDocument/2006/relationships/hyperlink" Target="mailto:vodovod-vg@gmail.com" TargetMode="External"/><Relationship Id="rId6" Type="http://schemas.openxmlformats.org/officeDocument/2006/relationships/hyperlink" Target="http://www.kg-park.hr/" TargetMode="External"/><Relationship Id="rId15" Type="http://schemas.openxmlformats.org/officeDocument/2006/relationships/hyperlink" Target="http://www.komunalno-knin.hr/" TargetMode="External"/><Relationship Id="rId23" Type="http://schemas.openxmlformats.org/officeDocument/2006/relationships/hyperlink" Target="http://www.urednost.hr/" TargetMode="External"/><Relationship Id="rId28" Type="http://schemas.openxmlformats.org/officeDocument/2006/relationships/hyperlink" Target="http://www.medjimurske-vode.hr/" TargetMode="External"/><Relationship Id="rId36" Type="http://schemas.openxmlformats.org/officeDocument/2006/relationships/hyperlink" Target="http://www.vrelo.hr/" TargetMode="External"/><Relationship Id="rId49" Type="http://schemas.openxmlformats.org/officeDocument/2006/relationships/hyperlink" Target="http://www.baranjski-vodovod.hr/" TargetMode="External"/><Relationship Id="rId57" Type="http://schemas.openxmlformats.org/officeDocument/2006/relationships/hyperlink" Target="mailto:irena.premate.ankon@vodovod-pula.hr" TargetMode="External"/><Relationship Id="rId106" Type="http://schemas.openxmlformats.org/officeDocument/2006/relationships/hyperlink" Target="mailto:komunalac1@bj.t-com.hr" TargetMode="External"/><Relationship Id="rId114" Type="http://schemas.openxmlformats.org/officeDocument/2006/relationships/hyperlink" Target="http://www.komunalno-dugaresa.hr/" TargetMode="External"/><Relationship Id="rId119" Type="http://schemas.openxmlformats.org/officeDocument/2006/relationships/hyperlink" Target="http://www.vodovod-zrnovnica.hr/" TargetMode="External"/><Relationship Id="rId127" Type="http://schemas.openxmlformats.org/officeDocument/2006/relationships/hyperlink" Target="http://vodovod-brac.hr/" TargetMode="External"/><Relationship Id="rId10" Type="http://schemas.openxmlformats.org/officeDocument/2006/relationships/hyperlink" Target="http://www.kdvik-rijeka.hr/" TargetMode="External"/><Relationship Id="rId31" Type="http://schemas.openxmlformats.org/officeDocument/2006/relationships/hyperlink" Target="mailto:info@vodovodiodvodnja-senj.hr" TargetMode="External"/><Relationship Id="rId44" Type="http://schemas.openxmlformats.org/officeDocument/2006/relationships/hyperlink" Target="http://www.humvio.hr/" TargetMode="External"/><Relationship Id="rId52" Type="http://schemas.openxmlformats.org/officeDocument/2006/relationships/hyperlink" Target="http://www.vodovod-labin.hr/" TargetMode="External"/><Relationship Id="rId60" Type="http://schemas.openxmlformats.org/officeDocument/2006/relationships/hyperlink" Target="mailto:kornelija.perkovic@vode-lipik.hr" TargetMode="External"/><Relationship Id="rId65" Type="http://schemas.openxmlformats.org/officeDocument/2006/relationships/hyperlink" Target="http://www.vodovod.hr/" TargetMode="External"/><Relationship Id="rId73" Type="http://schemas.openxmlformats.org/officeDocument/2006/relationships/hyperlink" Target="mailto:tajnica@viock.hr" TargetMode="External"/><Relationship Id="rId78" Type="http://schemas.openxmlformats.org/officeDocument/2006/relationships/hyperlink" Target="http://www.liburnijske-vode.hr/" TargetMode="External"/><Relationship Id="rId81" Type="http://schemas.openxmlformats.org/officeDocument/2006/relationships/hyperlink" Target="http://www.vodovod-metkovic.hr/" TargetMode="External"/><Relationship Id="rId86" Type="http://schemas.openxmlformats.org/officeDocument/2006/relationships/hyperlink" Target="mailto:rad-drnis@si.t-com.hr" TargetMode="External"/><Relationship Id="rId94" Type="http://schemas.openxmlformats.org/officeDocument/2006/relationships/hyperlink" Target="mailto:op&#263;ina-kapela@bj.t-com.hr" TargetMode="External"/><Relationship Id="rId99" Type="http://schemas.openxmlformats.org/officeDocument/2006/relationships/hyperlink" Target="mailto:tehnicki.saktor@vodovodiodvodnja.t-com.hr" TargetMode="External"/><Relationship Id="rId101" Type="http://schemas.openxmlformats.org/officeDocument/2006/relationships/hyperlink" Target="mailto:danijela.matijacalovric@vil-split.hr" TargetMode="External"/><Relationship Id="rId122" Type="http://schemas.openxmlformats.org/officeDocument/2006/relationships/hyperlink" Target="http://www.hidrobel.hr/" TargetMode="External"/><Relationship Id="rId130" Type="http://schemas.openxmlformats.org/officeDocument/2006/relationships/hyperlink" Target="mailto:ranko.zbodulja@ivkom.hr" TargetMode="External"/><Relationship Id="rId135" Type="http://schemas.openxmlformats.org/officeDocument/2006/relationships/vmlDrawing" Target="../drawings/vmlDrawing1.vml"/><Relationship Id="rId4" Type="http://schemas.openxmlformats.org/officeDocument/2006/relationships/hyperlink" Target="mailto:komunalno.drustvo.kijevo%7B@si.t-com.hr" TargetMode="External"/><Relationship Id="rId9" Type="http://schemas.openxmlformats.org/officeDocument/2006/relationships/hyperlink" Target="mailto:dejana@vodoopskrba-darda.hr" TargetMode="External"/><Relationship Id="rId13" Type="http://schemas.openxmlformats.org/officeDocument/2006/relationships/hyperlink" Target="http://www.komunalije-sumus.com.hr/" TargetMode="External"/><Relationship Id="rId18" Type="http://schemas.openxmlformats.org/officeDocument/2006/relationships/hyperlink" Target="mailto:laboratorij@varkom.com" TargetMode="External"/><Relationship Id="rId39" Type="http://schemas.openxmlformats.org/officeDocument/2006/relationships/hyperlink" Target="mailto:vodovod-blato@du.t-com.hr" TargetMode="External"/><Relationship Id="rId109" Type="http://schemas.openxmlformats.org/officeDocument/2006/relationships/hyperlink" Target="http://www.opcinajasenovac./" TargetMode="External"/><Relationship Id="rId34" Type="http://schemas.openxmlformats.org/officeDocument/2006/relationships/hyperlink" Target="mailto:info@vodovod-dubrovnik.hr" TargetMode="External"/><Relationship Id="rId50" Type="http://schemas.openxmlformats.org/officeDocument/2006/relationships/hyperlink" Target="http://www.vode-jastrebarsko.hr/" TargetMode="External"/><Relationship Id="rId55" Type="http://schemas.openxmlformats.org/officeDocument/2006/relationships/hyperlink" Target="http://www.voda-doo.hr/" TargetMode="External"/><Relationship Id="rId76" Type="http://schemas.openxmlformats.org/officeDocument/2006/relationships/hyperlink" Target="http://www.kvio.hr/" TargetMode="External"/><Relationship Id="rId97" Type="http://schemas.openxmlformats.org/officeDocument/2006/relationships/hyperlink" Target="mailto:komunalac.rovisce@gmail.com" TargetMode="External"/><Relationship Id="rId104" Type="http://schemas.openxmlformats.org/officeDocument/2006/relationships/hyperlink" Target="mailto:ivica.kudelic@viozz.hr" TargetMode="External"/><Relationship Id="rId120" Type="http://schemas.openxmlformats.org/officeDocument/2006/relationships/hyperlink" Target="http://www.komrad.hr/" TargetMode="External"/><Relationship Id="rId125" Type="http://schemas.openxmlformats.org/officeDocument/2006/relationships/hyperlink" Target="mailto:tehnicka@komunalije.htnet.hr" TargetMode="External"/><Relationship Id="rId7" Type="http://schemas.openxmlformats.org/officeDocument/2006/relationships/hyperlink" Target="http://www.komunalac-slunj.hr/" TargetMode="External"/><Relationship Id="rId71" Type="http://schemas.openxmlformats.org/officeDocument/2006/relationships/hyperlink" Target="mailto:grgi&#269;evi&#263;@hvarskivodovod.hr" TargetMode="External"/><Relationship Id="rId92" Type="http://schemas.openxmlformats.org/officeDocument/2006/relationships/hyperlink" Target="http://www.darkom-daruvar.hr/" TargetMode="External"/><Relationship Id="rId2" Type="http://schemas.openxmlformats.org/officeDocument/2006/relationships/hyperlink" Target="mailto:info@viop.hr" TargetMode="External"/><Relationship Id="rId29" Type="http://schemas.openxmlformats.org/officeDocument/2006/relationships/hyperlink" Target="http://www.vodovodklincasela.hr/" TargetMode="External"/><Relationship Id="rId24" Type="http://schemas.openxmlformats.org/officeDocument/2006/relationships/hyperlink" Target="http://www.vvk.hr/" TargetMode="External"/><Relationship Id="rId40" Type="http://schemas.openxmlformats.org/officeDocument/2006/relationships/hyperlink" Target="mailto:pejo@vodoopskrba-kupa.hr" TargetMode="External"/><Relationship Id="rId45" Type="http://schemas.openxmlformats.org/officeDocument/2006/relationships/hyperlink" Target="mailto:kemija1@net.hr" TargetMode="External"/><Relationship Id="rId66" Type="http://schemas.openxmlformats.org/officeDocument/2006/relationships/hyperlink" Target="http://www.vodovod-makarska.hr/" TargetMode="External"/><Relationship Id="rId87" Type="http://schemas.openxmlformats.org/officeDocument/2006/relationships/hyperlink" Target="http://www.komunalno-ozalj.com/" TargetMode="External"/><Relationship Id="rId110" Type="http://schemas.openxmlformats.org/officeDocument/2006/relationships/hyperlink" Target="mailto:ivan.veres@komunalac-gp.hr" TargetMode="External"/><Relationship Id="rId115" Type="http://schemas.openxmlformats.org/officeDocument/2006/relationships/hyperlink" Target="http://www.privreda-petrinja.hr/" TargetMode="External"/><Relationship Id="rId131" Type="http://schemas.openxmlformats.org/officeDocument/2006/relationships/hyperlink" Target="mailto:selma.custovic@vodovod-dubrovnik.hr" TargetMode="External"/><Relationship Id="rId136" Type="http://schemas.openxmlformats.org/officeDocument/2006/relationships/comments" Target="../comments1.xml"/><Relationship Id="rId61" Type="http://schemas.openxmlformats.org/officeDocument/2006/relationships/hyperlink" Target="http://www.kkd.hr/" TargetMode="External"/><Relationship Id="rId82" Type="http://schemas.openxmlformats.org/officeDocument/2006/relationships/hyperlink" Target="http://www.spelekom.hr/" TargetMode="External"/><Relationship Id="rId19" Type="http://schemas.openxmlformats.org/officeDocument/2006/relationships/hyperlink" Target="http://www.slavca.h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O139"/>
  <sheetViews>
    <sheetView topLeftCell="H1" workbookViewId="0">
      <selection activeCell="L144" sqref="L144"/>
    </sheetView>
  </sheetViews>
  <sheetFormatPr defaultRowHeight="12.75" x14ac:dyDescent="0.2"/>
  <cols>
    <col min="1" max="1" width="21.28515625" style="579" customWidth="1"/>
    <col min="2" max="2" width="49" style="579" customWidth="1"/>
    <col min="3" max="3" width="37.5703125" style="580" bestFit="1" customWidth="1"/>
    <col min="4" max="4" width="26.5703125" style="580" customWidth="1"/>
    <col min="5" max="5" width="24.28515625" style="581" bestFit="1" customWidth="1"/>
    <col min="6" max="6" width="21.7109375" style="580" customWidth="1"/>
    <col min="7" max="7" width="39" style="582" customWidth="1"/>
    <col min="8" max="8" width="14.28515625" style="581" customWidth="1"/>
    <col min="9" max="9" width="18.42578125" style="581" customWidth="1"/>
    <col min="10" max="10" width="38.7109375" style="581" bestFit="1" customWidth="1"/>
    <col min="11" max="11" width="18.5703125" style="582" customWidth="1"/>
    <col min="12" max="12" width="27" style="582" customWidth="1"/>
    <col min="13" max="13" width="12.42578125" style="582" customWidth="1"/>
    <col min="14" max="14" width="14" style="582" customWidth="1"/>
    <col min="15" max="15" width="16.85546875" style="582" customWidth="1"/>
    <col min="16" max="16384" width="9.140625" style="546"/>
  </cols>
  <sheetData>
    <row r="1" spans="1:15" s="563" customFormat="1" ht="43.5" customHeight="1" x14ac:dyDescent="0.2">
      <c r="A1" s="65" t="s">
        <v>0</v>
      </c>
      <c r="B1" s="65" t="s">
        <v>333</v>
      </c>
      <c r="C1" s="561" t="s">
        <v>874</v>
      </c>
      <c r="D1" s="561" t="s">
        <v>875</v>
      </c>
      <c r="E1" s="562" t="s">
        <v>876</v>
      </c>
      <c r="F1" s="561" t="s">
        <v>877</v>
      </c>
      <c r="G1" s="562" t="s">
        <v>875</v>
      </c>
      <c r="H1" s="562" t="s">
        <v>876</v>
      </c>
      <c r="I1" s="562" t="s">
        <v>878</v>
      </c>
      <c r="J1" s="562" t="s">
        <v>879</v>
      </c>
      <c r="K1" s="562" t="s">
        <v>1497</v>
      </c>
      <c r="L1" s="562" t="s">
        <v>1481</v>
      </c>
      <c r="M1" s="562" t="s">
        <v>1488</v>
      </c>
      <c r="N1" s="562" t="s">
        <v>880</v>
      </c>
      <c r="O1" s="562" t="s">
        <v>1489</v>
      </c>
    </row>
    <row r="2" spans="1:15" s="95" customFormat="1" ht="30" hidden="1" customHeight="1" x14ac:dyDescent="0.2">
      <c r="A2" s="70" t="s">
        <v>7</v>
      </c>
      <c r="B2" s="70" t="s">
        <v>327</v>
      </c>
      <c r="C2" s="89" t="s">
        <v>881</v>
      </c>
      <c r="D2" s="535" t="s">
        <v>882</v>
      </c>
      <c r="E2" s="89" t="s">
        <v>883</v>
      </c>
      <c r="F2" s="89" t="s">
        <v>881</v>
      </c>
      <c r="G2" s="534" t="s">
        <v>882</v>
      </c>
      <c r="H2" s="89" t="s">
        <v>883</v>
      </c>
      <c r="I2" s="89" t="s">
        <v>2172</v>
      </c>
      <c r="J2" s="104" t="s">
        <v>2173</v>
      </c>
      <c r="K2" s="89" t="s">
        <v>1566</v>
      </c>
      <c r="L2" s="104" t="s">
        <v>2173</v>
      </c>
      <c r="M2" s="89" t="s">
        <v>1654</v>
      </c>
      <c r="N2" s="89"/>
      <c r="O2" s="89"/>
    </row>
    <row r="3" spans="1:15" customFormat="1" ht="30" hidden="1" customHeight="1" x14ac:dyDescent="0.2">
      <c r="A3" s="66" t="s">
        <v>7</v>
      </c>
      <c r="B3" s="66" t="s">
        <v>328</v>
      </c>
      <c r="C3" s="57" t="s">
        <v>884</v>
      </c>
      <c r="D3" s="265" t="s">
        <v>885</v>
      </c>
      <c r="E3" s="56" t="s">
        <v>886</v>
      </c>
      <c r="F3" s="57" t="s">
        <v>884</v>
      </c>
      <c r="G3" s="94" t="s">
        <v>885</v>
      </c>
      <c r="H3" s="56" t="s">
        <v>886</v>
      </c>
      <c r="I3" s="56"/>
      <c r="J3" s="56"/>
      <c r="K3" s="94" t="s">
        <v>811</v>
      </c>
      <c r="L3" s="94" t="s">
        <v>1486</v>
      </c>
      <c r="M3" s="56" t="s">
        <v>812</v>
      </c>
      <c r="N3" s="94"/>
      <c r="O3" s="94"/>
    </row>
    <row r="4" spans="1:15" customFormat="1" ht="30" hidden="1" customHeight="1" x14ac:dyDescent="0.2">
      <c r="A4" s="66" t="s">
        <v>7</v>
      </c>
      <c r="B4" s="66" t="s">
        <v>332</v>
      </c>
      <c r="C4" s="57" t="s">
        <v>900</v>
      </c>
      <c r="D4" s="265" t="s">
        <v>901</v>
      </c>
      <c r="E4" s="56" t="s">
        <v>902</v>
      </c>
      <c r="F4" s="57" t="s">
        <v>900</v>
      </c>
      <c r="G4" s="94" t="s">
        <v>901</v>
      </c>
      <c r="H4" s="56" t="s">
        <v>902</v>
      </c>
      <c r="I4" s="56"/>
      <c r="J4" s="56"/>
      <c r="K4" s="94"/>
      <c r="L4" s="94"/>
      <c r="M4" s="56"/>
      <c r="N4" s="94"/>
      <c r="O4" s="94"/>
    </row>
    <row r="5" spans="1:15" customFormat="1" ht="30" hidden="1" customHeight="1" x14ac:dyDescent="0.2">
      <c r="A5" s="66" t="s">
        <v>7</v>
      </c>
      <c r="B5" s="66" t="s">
        <v>329</v>
      </c>
      <c r="C5" s="57" t="s">
        <v>887</v>
      </c>
      <c r="D5" s="266" t="s">
        <v>1713</v>
      </c>
      <c r="E5" s="56" t="s">
        <v>1714</v>
      </c>
      <c r="F5" s="274" t="s">
        <v>888</v>
      </c>
      <c r="G5" s="262" t="s">
        <v>1715</v>
      </c>
      <c r="H5" s="56" t="s">
        <v>1716</v>
      </c>
      <c r="I5" s="56" t="s">
        <v>1717</v>
      </c>
      <c r="J5" s="145" t="s">
        <v>1718</v>
      </c>
      <c r="K5" s="94" t="s">
        <v>811</v>
      </c>
      <c r="L5" s="262" t="s">
        <v>1719</v>
      </c>
      <c r="M5" s="56" t="s">
        <v>811</v>
      </c>
      <c r="N5" s="94">
        <v>2008</v>
      </c>
      <c r="O5" s="94" t="s">
        <v>811</v>
      </c>
    </row>
    <row r="6" spans="1:15" customFormat="1" ht="30" hidden="1" customHeight="1" x14ac:dyDescent="0.2">
      <c r="A6" s="66" t="s">
        <v>7</v>
      </c>
      <c r="B6" s="66" t="s">
        <v>2347</v>
      </c>
      <c r="C6" s="57" t="s">
        <v>889</v>
      </c>
      <c r="D6" s="266" t="s">
        <v>2348</v>
      </c>
      <c r="E6" s="56" t="s">
        <v>890</v>
      </c>
      <c r="F6" s="57" t="s">
        <v>2349</v>
      </c>
      <c r="G6" s="262" t="s">
        <v>2348</v>
      </c>
      <c r="H6" s="56" t="s">
        <v>2350</v>
      </c>
      <c r="I6" s="56" t="s">
        <v>2351</v>
      </c>
      <c r="J6" s="56"/>
      <c r="K6" s="94" t="s">
        <v>811</v>
      </c>
      <c r="L6" s="94" t="s">
        <v>1482</v>
      </c>
      <c r="M6" s="56" t="s">
        <v>811</v>
      </c>
      <c r="N6" s="94">
        <v>2009</v>
      </c>
      <c r="O6" s="94"/>
    </row>
    <row r="7" spans="1:15" s="95" customFormat="1" ht="56.25" hidden="1" customHeight="1" x14ac:dyDescent="0.2">
      <c r="A7" s="70" t="s">
        <v>7</v>
      </c>
      <c r="B7" s="536" t="s">
        <v>2497</v>
      </c>
      <c r="C7" s="89" t="s">
        <v>903</v>
      </c>
      <c r="D7" s="535" t="s">
        <v>2248</v>
      </c>
      <c r="E7" s="89" t="s">
        <v>905</v>
      </c>
      <c r="F7" s="89" t="s">
        <v>903</v>
      </c>
      <c r="G7" s="104" t="s">
        <v>904</v>
      </c>
      <c r="H7" s="89" t="s">
        <v>905</v>
      </c>
      <c r="I7" s="89" t="s">
        <v>2249</v>
      </c>
      <c r="J7" s="104" t="s">
        <v>2250</v>
      </c>
      <c r="K7" s="89" t="s">
        <v>812</v>
      </c>
      <c r="L7" s="89"/>
      <c r="M7" s="89" t="s">
        <v>811</v>
      </c>
      <c r="N7" s="89">
        <v>2010</v>
      </c>
      <c r="O7" s="89" t="s">
        <v>812</v>
      </c>
    </row>
    <row r="8" spans="1:15" customFormat="1" ht="30" hidden="1" customHeight="1" x14ac:dyDescent="0.2">
      <c r="A8" s="66" t="s">
        <v>7</v>
      </c>
      <c r="B8" s="66" t="s">
        <v>331</v>
      </c>
      <c r="C8" s="57" t="s">
        <v>895</v>
      </c>
      <c r="D8" s="265" t="s">
        <v>896</v>
      </c>
      <c r="E8" s="56" t="s">
        <v>897</v>
      </c>
      <c r="F8" s="57" t="s">
        <v>898</v>
      </c>
      <c r="G8" s="94" t="s">
        <v>896</v>
      </c>
      <c r="H8" s="56" t="s">
        <v>899</v>
      </c>
      <c r="I8" s="56"/>
      <c r="J8" s="56"/>
      <c r="K8" s="94" t="s">
        <v>811</v>
      </c>
      <c r="L8" s="94" t="s">
        <v>1484</v>
      </c>
      <c r="M8" s="56" t="s">
        <v>811</v>
      </c>
      <c r="N8" s="94">
        <v>2011</v>
      </c>
      <c r="O8" s="94" t="s">
        <v>812</v>
      </c>
    </row>
    <row r="9" spans="1:15" customFormat="1" ht="22.5" hidden="1" x14ac:dyDescent="0.2">
      <c r="A9" s="66" t="s">
        <v>7</v>
      </c>
      <c r="B9" s="66" t="s">
        <v>330</v>
      </c>
      <c r="C9" s="57" t="s">
        <v>891</v>
      </c>
      <c r="D9" s="265" t="s">
        <v>892</v>
      </c>
      <c r="E9" s="56" t="s">
        <v>893</v>
      </c>
      <c r="F9" s="57" t="s">
        <v>2164</v>
      </c>
      <c r="G9" s="262" t="s">
        <v>2165</v>
      </c>
      <c r="H9" s="56" t="s">
        <v>894</v>
      </c>
      <c r="I9" s="146" t="s">
        <v>2166</v>
      </c>
      <c r="J9" s="145" t="s">
        <v>2167</v>
      </c>
      <c r="K9" s="94" t="s">
        <v>1566</v>
      </c>
      <c r="L9" s="94" t="s">
        <v>1482</v>
      </c>
      <c r="M9" s="56" t="s">
        <v>1566</v>
      </c>
      <c r="N9" s="94">
        <v>2012</v>
      </c>
      <c r="O9" s="94" t="s">
        <v>1654</v>
      </c>
    </row>
    <row r="10" spans="1:15" s="129" customFormat="1" ht="30" hidden="1" customHeight="1" x14ac:dyDescent="0.2">
      <c r="A10" s="223" t="s">
        <v>12</v>
      </c>
      <c r="B10" s="224" t="s">
        <v>325</v>
      </c>
      <c r="C10" s="267" t="s">
        <v>913</v>
      </c>
      <c r="D10" s="267" t="s">
        <v>914</v>
      </c>
      <c r="E10" s="226" t="s">
        <v>1495</v>
      </c>
      <c r="F10" s="267" t="s">
        <v>915</v>
      </c>
      <c r="G10" s="226" t="s">
        <v>916</v>
      </c>
      <c r="H10" s="226" t="s">
        <v>917</v>
      </c>
      <c r="I10" s="226" t="s">
        <v>918</v>
      </c>
      <c r="J10" s="225" t="s">
        <v>2021</v>
      </c>
      <c r="K10" s="226" t="s">
        <v>811</v>
      </c>
      <c r="L10" s="226" t="s">
        <v>1482</v>
      </c>
      <c r="M10" s="226" t="s">
        <v>811</v>
      </c>
      <c r="N10" s="226">
        <v>2007</v>
      </c>
      <c r="O10" s="226" t="s">
        <v>811</v>
      </c>
    </row>
    <row r="11" spans="1:15" s="95" customFormat="1" ht="43.5" hidden="1" customHeight="1" x14ac:dyDescent="0.2">
      <c r="A11" s="538" t="s">
        <v>12</v>
      </c>
      <c r="B11" s="538" t="s">
        <v>2040</v>
      </c>
      <c r="C11" s="539" t="s">
        <v>906</v>
      </c>
      <c r="D11" s="539" t="s">
        <v>907</v>
      </c>
      <c r="E11" s="539" t="s">
        <v>908</v>
      </c>
      <c r="F11" s="539" t="s">
        <v>909</v>
      </c>
      <c r="G11" s="539" t="s">
        <v>910</v>
      </c>
      <c r="H11" s="539"/>
      <c r="I11" s="539">
        <v>993028220</v>
      </c>
      <c r="J11" s="539" t="s">
        <v>2041</v>
      </c>
      <c r="K11" s="539" t="s">
        <v>811</v>
      </c>
      <c r="L11" s="539" t="s">
        <v>1482</v>
      </c>
      <c r="M11" s="539" t="s">
        <v>811</v>
      </c>
      <c r="N11" s="539">
        <v>2009</v>
      </c>
      <c r="O11" s="539" t="s">
        <v>811</v>
      </c>
    </row>
    <row r="12" spans="1:15" customFormat="1" ht="30" hidden="1" customHeight="1" x14ac:dyDescent="0.2">
      <c r="A12" s="66" t="s">
        <v>12</v>
      </c>
      <c r="B12" s="58" t="s">
        <v>326</v>
      </c>
      <c r="C12" s="57" t="s">
        <v>919</v>
      </c>
      <c r="D12" s="57" t="s">
        <v>920</v>
      </c>
      <c r="E12" s="56" t="s">
        <v>921</v>
      </c>
      <c r="F12" s="57" t="s">
        <v>922</v>
      </c>
      <c r="G12" s="94" t="s">
        <v>923</v>
      </c>
      <c r="H12" s="56" t="s">
        <v>924</v>
      </c>
      <c r="I12" s="57">
        <v>917904435</v>
      </c>
      <c r="J12" s="145" t="s">
        <v>1637</v>
      </c>
      <c r="K12" s="94" t="s">
        <v>1566</v>
      </c>
      <c r="L12" s="94" t="s">
        <v>1486</v>
      </c>
      <c r="M12" s="56" t="s">
        <v>811</v>
      </c>
      <c r="N12" s="94">
        <v>2017</v>
      </c>
      <c r="O12" s="94" t="s">
        <v>812</v>
      </c>
    </row>
    <row r="13" spans="1:15" customFormat="1" ht="30" hidden="1" customHeight="1" x14ac:dyDescent="0.2">
      <c r="A13" s="70" t="s">
        <v>19</v>
      </c>
      <c r="B13" s="70" t="s">
        <v>337</v>
      </c>
      <c r="C13" s="267" t="s">
        <v>944</v>
      </c>
      <c r="D13" s="267" t="s">
        <v>945</v>
      </c>
      <c r="E13" s="89" t="s">
        <v>946</v>
      </c>
      <c r="F13" s="267" t="s">
        <v>947</v>
      </c>
      <c r="G13" s="104" t="s">
        <v>948</v>
      </c>
      <c r="H13" s="89" t="s">
        <v>1785</v>
      </c>
      <c r="I13" s="71" t="s">
        <v>1498</v>
      </c>
      <c r="J13" s="104" t="s">
        <v>1786</v>
      </c>
      <c r="K13" s="89" t="s">
        <v>811</v>
      </c>
      <c r="L13" s="89" t="s">
        <v>1485</v>
      </c>
      <c r="M13" s="89" t="s">
        <v>811</v>
      </c>
      <c r="N13" s="89">
        <v>2007</v>
      </c>
      <c r="O13" s="89" t="s">
        <v>811</v>
      </c>
    </row>
    <row r="14" spans="1:15" customFormat="1" ht="30" hidden="1" customHeight="1" x14ac:dyDescent="0.2">
      <c r="A14" s="66" t="s">
        <v>19</v>
      </c>
      <c r="B14" s="66" t="s">
        <v>338</v>
      </c>
      <c r="C14" s="57" t="s">
        <v>949</v>
      </c>
      <c r="D14" s="57" t="s">
        <v>950</v>
      </c>
      <c r="E14" s="56" t="s">
        <v>951</v>
      </c>
      <c r="F14" s="57" t="s">
        <v>949</v>
      </c>
      <c r="G14" s="94" t="s">
        <v>950</v>
      </c>
      <c r="H14" s="56" t="s">
        <v>951</v>
      </c>
      <c r="I14" s="57">
        <v>917948447</v>
      </c>
      <c r="J14" s="56"/>
      <c r="K14" s="94"/>
      <c r="L14" s="94"/>
      <c r="M14" s="56"/>
      <c r="N14" s="94"/>
      <c r="O14" s="94"/>
    </row>
    <row r="15" spans="1:15" customFormat="1" ht="30" hidden="1" customHeight="1" x14ac:dyDescent="0.2">
      <c r="A15" s="66" t="s">
        <v>19</v>
      </c>
      <c r="B15" s="66" t="s">
        <v>340</v>
      </c>
      <c r="C15" s="57" t="s">
        <v>959</v>
      </c>
      <c r="D15" s="147" t="s">
        <v>960</v>
      </c>
      <c r="E15" s="56" t="s">
        <v>961</v>
      </c>
      <c r="F15" s="57" t="s">
        <v>959</v>
      </c>
      <c r="G15" s="94"/>
      <c r="H15" s="56"/>
      <c r="I15" s="56"/>
      <c r="J15" s="56"/>
      <c r="K15" s="94"/>
      <c r="L15" s="94"/>
      <c r="M15" s="56"/>
      <c r="N15" s="94"/>
      <c r="O15" s="94"/>
    </row>
    <row r="16" spans="1:15" customFormat="1" ht="30" hidden="1" customHeight="1" x14ac:dyDescent="0.2">
      <c r="A16" s="66" t="s">
        <v>19</v>
      </c>
      <c r="B16" s="66" t="s">
        <v>341</v>
      </c>
      <c r="C16" s="57" t="s">
        <v>962</v>
      </c>
      <c r="D16" s="57" t="s">
        <v>963</v>
      </c>
      <c r="E16" s="56" t="s">
        <v>964</v>
      </c>
      <c r="F16" s="57" t="s">
        <v>962</v>
      </c>
      <c r="G16" s="94" t="s">
        <v>963</v>
      </c>
      <c r="H16" s="56" t="s">
        <v>964</v>
      </c>
      <c r="I16" s="56" t="s">
        <v>965</v>
      </c>
      <c r="J16" s="56"/>
      <c r="K16" s="94"/>
      <c r="L16" s="94"/>
      <c r="M16" s="56"/>
      <c r="N16" s="94"/>
      <c r="O16" s="94"/>
    </row>
    <row r="17" spans="1:15" customFormat="1" ht="30" hidden="1" customHeight="1" x14ac:dyDescent="0.2">
      <c r="A17" s="66" t="s">
        <v>19</v>
      </c>
      <c r="B17" s="66" t="s">
        <v>342</v>
      </c>
      <c r="C17" s="57" t="s">
        <v>966</v>
      </c>
      <c r="D17" s="57" t="s">
        <v>967</v>
      </c>
      <c r="E17" s="56" t="s">
        <v>968</v>
      </c>
      <c r="F17" s="57" t="s">
        <v>969</v>
      </c>
      <c r="G17" s="94" t="s">
        <v>967</v>
      </c>
      <c r="H17" s="56" t="s">
        <v>968</v>
      </c>
      <c r="I17" s="56" t="s">
        <v>970</v>
      </c>
      <c r="J17" s="56"/>
      <c r="K17" s="94"/>
      <c r="L17" s="94"/>
      <c r="M17" s="56"/>
      <c r="N17" s="94"/>
      <c r="O17" s="94"/>
    </row>
    <row r="18" spans="1:15" customFormat="1" ht="30" hidden="1" customHeight="1" x14ac:dyDescent="0.2">
      <c r="A18" s="66" t="s">
        <v>19</v>
      </c>
      <c r="B18" s="66" t="s">
        <v>343</v>
      </c>
      <c r="C18" s="57" t="s">
        <v>971</v>
      </c>
      <c r="D18" s="57" t="s">
        <v>972</v>
      </c>
      <c r="E18" s="56" t="s">
        <v>973</v>
      </c>
      <c r="F18" s="57" t="s">
        <v>974</v>
      </c>
      <c r="G18" s="94" t="s">
        <v>972</v>
      </c>
      <c r="H18" s="56" t="s">
        <v>973</v>
      </c>
      <c r="I18" s="56" t="s">
        <v>975</v>
      </c>
      <c r="J18" s="56"/>
      <c r="K18" s="94"/>
      <c r="L18" s="94"/>
      <c r="M18" s="56"/>
      <c r="N18" s="94"/>
      <c r="O18" s="94"/>
    </row>
    <row r="19" spans="1:15" customFormat="1" ht="30" hidden="1" customHeight="1" x14ac:dyDescent="0.2">
      <c r="A19" s="66" t="s">
        <v>19</v>
      </c>
      <c r="B19" s="66" t="s">
        <v>344</v>
      </c>
      <c r="C19" s="57" t="s">
        <v>976</v>
      </c>
      <c r="D19" s="57" t="s">
        <v>977</v>
      </c>
      <c r="E19" s="56" t="s">
        <v>978</v>
      </c>
      <c r="F19" s="57" t="s">
        <v>979</v>
      </c>
      <c r="G19" s="94"/>
      <c r="H19" s="56" t="s">
        <v>978</v>
      </c>
      <c r="I19" s="56" t="s">
        <v>980</v>
      </c>
      <c r="J19" s="56"/>
      <c r="K19" s="94"/>
      <c r="L19" s="94"/>
      <c r="M19" s="56"/>
      <c r="N19" s="94"/>
      <c r="O19" s="94"/>
    </row>
    <row r="20" spans="1:15" customFormat="1" ht="30" hidden="1" customHeight="1" x14ac:dyDescent="0.2">
      <c r="A20" s="66" t="s">
        <v>19</v>
      </c>
      <c r="B20" s="66" t="s">
        <v>345</v>
      </c>
      <c r="C20" s="57" t="s">
        <v>981</v>
      </c>
      <c r="D20" s="147" t="s">
        <v>982</v>
      </c>
      <c r="E20" s="59" t="s">
        <v>983</v>
      </c>
      <c r="F20" s="57" t="s">
        <v>984</v>
      </c>
      <c r="G20" s="94" t="s">
        <v>985</v>
      </c>
      <c r="H20" s="56" t="s">
        <v>986</v>
      </c>
      <c r="I20" s="56" t="s">
        <v>987</v>
      </c>
      <c r="J20" s="56"/>
      <c r="K20" s="94" t="s">
        <v>811</v>
      </c>
      <c r="L20" s="94" t="s">
        <v>1482</v>
      </c>
      <c r="M20" s="56" t="s">
        <v>811</v>
      </c>
      <c r="N20" s="94">
        <v>2009</v>
      </c>
      <c r="O20" s="94" t="s">
        <v>811</v>
      </c>
    </row>
    <row r="21" spans="1:15" customFormat="1" ht="30" hidden="1" customHeight="1" x14ac:dyDescent="0.2">
      <c r="A21" s="66" t="s">
        <v>19</v>
      </c>
      <c r="B21" s="66" t="s">
        <v>336</v>
      </c>
      <c r="C21" s="57" t="s">
        <v>938</v>
      </c>
      <c r="D21" s="57" t="s">
        <v>939</v>
      </c>
      <c r="E21" s="56" t="s">
        <v>940</v>
      </c>
      <c r="F21" s="57" t="s">
        <v>941</v>
      </c>
      <c r="G21" s="94" t="s">
        <v>942</v>
      </c>
      <c r="H21" s="57" t="s">
        <v>940</v>
      </c>
      <c r="I21" s="56" t="s">
        <v>943</v>
      </c>
      <c r="J21" s="56"/>
      <c r="K21" s="94" t="s">
        <v>811</v>
      </c>
      <c r="L21" s="94" t="s">
        <v>1486</v>
      </c>
      <c r="M21" s="56" t="s">
        <v>811</v>
      </c>
      <c r="N21" s="94">
        <v>2010</v>
      </c>
      <c r="O21" s="94"/>
    </row>
    <row r="22" spans="1:15" customFormat="1" ht="30" hidden="1" customHeight="1" x14ac:dyDescent="0.2">
      <c r="A22" s="66" t="s">
        <v>19</v>
      </c>
      <c r="B22" s="66" t="s">
        <v>335</v>
      </c>
      <c r="C22" s="57" t="s">
        <v>931</v>
      </c>
      <c r="D22" s="57" t="s">
        <v>932</v>
      </c>
      <c r="E22" s="56" t="s">
        <v>933</v>
      </c>
      <c r="F22" s="57" t="s">
        <v>934</v>
      </c>
      <c r="G22" s="94" t="s">
        <v>935</v>
      </c>
      <c r="H22" s="56" t="s">
        <v>936</v>
      </c>
      <c r="I22" s="56" t="s">
        <v>937</v>
      </c>
      <c r="J22" s="145" t="s">
        <v>1952</v>
      </c>
      <c r="K22" s="94" t="s">
        <v>811</v>
      </c>
      <c r="L22" s="94" t="s">
        <v>1482</v>
      </c>
      <c r="M22" s="56" t="s">
        <v>811</v>
      </c>
      <c r="N22" s="94">
        <v>2011</v>
      </c>
      <c r="O22" s="94" t="s">
        <v>811</v>
      </c>
    </row>
    <row r="23" spans="1:15" customFormat="1" ht="30" hidden="1" customHeight="1" x14ac:dyDescent="0.2">
      <c r="A23" s="66" t="s">
        <v>19</v>
      </c>
      <c r="B23" s="66" t="s">
        <v>339</v>
      </c>
      <c r="C23" s="57" t="s">
        <v>952</v>
      </c>
      <c r="D23" s="57" t="s">
        <v>953</v>
      </c>
      <c r="E23" s="56" t="s">
        <v>954</v>
      </c>
      <c r="F23" s="57" t="s">
        <v>955</v>
      </c>
      <c r="G23" s="94" t="s">
        <v>956</v>
      </c>
      <c r="H23" s="56" t="s">
        <v>957</v>
      </c>
      <c r="I23" s="56" t="s">
        <v>958</v>
      </c>
      <c r="J23" s="145" t="s">
        <v>2111</v>
      </c>
      <c r="K23" s="94" t="s">
        <v>811</v>
      </c>
      <c r="L23" s="94" t="s">
        <v>1482</v>
      </c>
      <c r="M23" s="56" t="s">
        <v>811</v>
      </c>
      <c r="N23" s="94">
        <v>2012</v>
      </c>
      <c r="O23" s="94" t="s">
        <v>811</v>
      </c>
    </row>
    <row r="24" spans="1:15" customFormat="1" ht="30" hidden="1" customHeight="1" x14ac:dyDescent="0.2">
      <c r="A24" s="66" t="s">
        <v>19</v>
      </c>
      <c r="B24" s="66" t="s">
        <v>334</v>
      </c>
      <c r="C24" s="57" t="s">
        <v>925</v>
      </c>
      <c r="D24" s="57" t="s">
        <v>926</v>
      </c>
      <c r="E24" s="56" t="s">
        <v>927</v>
      </c>
      <c r="F24" s="57" t="s">
        <v>928</v>
      </c>
      <c r="G24" s="262" t="s">
        <v>929</v>
      </c>
      <c r="H24" s="57">
        <v>20423300</v>
      </c>
      <c r="I24" s="56" t="s">
        <v>930</v>
      </c>
      <c r="J24" s="102" t="s">
        <v>1748</v>
      </c>
      <c r="K24" s="94" t="s">
        <v>811</v>
      </c>
      <c r="L24" s="94" t="s">
        <v>1482</v>
      </c>
      <c r="M24" s="56" t="s">
        <v>811</v>
      </c>
      <c r="N24" s="94">
        <v>2014</v>
      </c>
      <c r="O24" s="94" t="s">
        <v>811</v>
      </c>
    </row>
    <row r="25" spans="1:15" customFormat="1" ht="30" hidden="1" customHeight="1" x14ac:dyDescent="0.2">
      <c r="A25" s="66" t="s">
        <v>21</v>
      </c>
      <c r="B25" s="66" t="s">
        <v>347</v>
      </c>
      <c r="C25" s="57" t="s">
        <v>988</v>
      </c>
      <c r="D25" s="57" t="s">
        <v>989</v>
      </c>
      <c r="E25" s="56" t="s">
        <v>990</v>
      </c>
      <c r="F25" s="147" t="s">
        <v>1490</v>
      </c>
      <c r="G25" s="263" t="s">
        <v>1491</v>
      </c>
      <c r="H25" s="59" t="s">
        <v>1492</v>
      </c>
      <c r="I25" s="59" t="s">
        <v>1493</v>
      </c>
      <c r="J25" s="145" t="s">
        <v>2321</v>
      </c>
      <c r="K25" s="94" t="s">
        <v>811</v>
      </c>
      <c r="L25" s="94" t="s">
        <v>1482</v>
      </c>
      <c r="M25" s="56" t="s">
        <v>811</v>
      </c>
      <c r="N25" s="94">
        <v>2013</v>
      </c>
      <c r="O25" s="94" t="s">
        <v>811</v>
      </c>
    </row>
    <row r="26" spans="1:15" customFormat="1" ht="30" hidden="1" customHeight="1" x14ac:dyDescent="0.2">
      <c r="A26" s="66" t="s">
        <v>18</v>
      </c>
      <c r="B26" s="66" t="s">
        <v>348</v>
      </c>
      <c r="C26" s="57" t="s">
        <v>991</v>
      </c>
      <c r="D26" s="57" t="s">
        <v>992</v>
      </c>
      <c r="E26" s="56" t="s">
        <v>993</v>
      </c>
      <c r="F26" s="57" t="s">
        <v>994</v>
      </c>
      <c r="G26" s="94" t="s">
        <v>995</v>
      </c>
      <c r="H26" s="56" t="s">
        <v>996</v>
      </c>
      <c r="I26" s="56" t="s">
        <v>997</v>
      </c>
      <c r="J26" s="145" t="s">
        <v>2089</v>
      </c>
      <c r="K26" s="94" t="s">
        <v>811</v>
      </c>
      <c r="L26" s="94" t="s">
        <v>1482</v>
      </c>
      <c r="M26" s="56" t="s">
        <v>811</v>
      </c>
      <c r="N26" s="94">
        <v>2007</v>
      </c>
      <c r="O26" s="94" t="s">
        <v>811</v>
      </c>
    </row>
    <row r="27" spans="1:15" customFormat="1" ht="30" hidden="1" customHeight="1" x14ac:dyDescent="0.2">
      <c r="A27" s="66" t="s">
        <v>18</v>
      </c>
      <c r="B27" s="277" t="s">
        <v>2498</v>
      </c>
      <c r="C27" s="57" t="s">
        <v>998</v>
      </c>
      <c r="D27" s="57" t="s">
        <v>999</v>
      </c>
      <c r="E27" s="56" t="s">
        <v>1000</v>
      </c>
      <c r="F27" s="57" t="s">
        <v>1001</v>
      </c>
      <c r="G27" s="272" t="s">
        <v>1913</v>
      </c>
      <c r="H27" s="56" t="s">
        <v>1002</v>
      </c>
      <c r="I27" s="56" t="s">
        <v>1003</v>
      </c>
      <c r="J27" s="68" t="s">
        <v>1914</v>
      </c>
      <c r="K27" s="94" t="s">
        <v>811</v>
      </c>
      <c r="L27" s="94" t="s">
        <v>1482</v>
      </c>
      <c r="M27" s="56" t="s">
        <v>811</v>
      </c>
      <c r="N27" s="94">
        <v>2008</v>
      </c>
      <c r="O27" s="94" t="s">
        <v>811</v>
      </c>
    </row>
    <row r="28" spans="1:15" customFormat="1" ht="30" hidden="1" customHeight="1" x14ac:dyDescent="0.2">
      <c r="A28" s="66" t="s">
        <v>18</v>
      </c>
      <c r="B28" s="66" t="s">
        <v>349</v>
      </c>
      <c r="C28" s="57" t="s">
        <v>1004</v>
      </c>
      <c r="D28" s="57" t="s">
        <v>1005</v>
      </c>
      <c r="E28" s="56" t="s">
        <v>1006</v>
      </c>
      <c r="F28" s="57" t="s">
        <v>1007</v>
      </c>
      <c r="G28" s="94" t="s">
        <v>1008</v>
      </c>
      <c r="H28" s="56" t="s">
        <v>1009</v>
      </c>
      <c r="I28" s="57">
        <v>992615852</v>
      </c>
      <c r="J28" s="145" t="s">
        <v>1865</v>
      </c>
      <c r="K28" s="94" t="s">
        <v>811</v>
      </c>
      <c r="L28" s="94" t="s">
        <v>1482</v>
      </c>
      <c r="M28" s="56" t="s">
        <v>811</v>
      </c>
      <c r="N28" s="94">
        <v>2008</v>
      </c>
      <c r="O28" s="94" t="s">
        <v>811</v>
      </c>
    </row>
    <row r="29" spans="1:15" customFormat="1" ht="30" hidden="1" customHeight="1" x14ac:dyDescent="0.2">
      <c r="A29" s="66" t="s">
        <v>4</v>
      </c>
      <c r="B29" s="66" t="s">
        <v>353</v>
      </c>
      <c r="C29" s="57" t="s">
        <v>1040</v>
      </c>
      <c r="D29" s="57" t="s">
        <v>1041</v>
      </c>
      <c r="E29" s="56" t="s">
        <v>1042</v>
      </c>
      <c r="F29" s="57" t="s">
        <v>1043</v>
      </c>
      <c r="G29" s="94" t="s">
        <v>1044</v>
      </c>
      <c r="H29" s="56" t="s">
        <v>1045</v>
      </c>
      <c r="I29" s="56" t="s">
        <v>1046</v>
      </c>
      <c r="J29" s="56" t="s">
        <v>1939</v>
      </c>
      <c r="K29" s="94" t="s">
        <v>811</v>
      </c>
      <c r="L29" s="94" t="s">
        <v>1482</v>
      </c>
      <c r="M29" s="56" t="s">
        <v>811</v>
      </c>
      <c r="N29" s="94">
        <v>2006</v>
      </c>
      <c r="O29" s="94" t="s">
        <v>811</v>
      </c>
    </row>
    <row r="30" spans="1:15" customFormat="1" ht="30" hidden="1" customHeight="1" x14ac:dyDescent="0.2">
      <c r="A30" s="66" t="s">
        <v>4</v>
      </c>
      <c r="B30" s="70" t="s">
        <v>352</v>
      </c>
      <c r="C30" s="267" t="s">
        <v>1020</v>
      </c>
      <c r="D30" s="267" t="s">
        <v>1021</v>
      </c>
      <c r="E30" s="88" t="s">
        <v>1022</v>
      </c>
      <c r="F30" s="267" t="s">
        <v>1023</v>
      </c>
      <c r="G30" s="89" t="s">
        <v>1024</v>
      </c>
      <c r="H30" s="88" t="s">
        <v>1025</v>
      </c>
      <c r="I30" s="88" t="s">
        <v>1962</v>
      </c>
      <c r="J30" s="88" t="s">
        <v>1963</v>
      </c>
      <c r="K30" s="89" t="s">
        <v>811</v>
      </c>
      <c r="L30" s="89" t="s">
        <v>1482</v>
      </c>
      <c r="M30" s="88" t="s">
        <v>811</v>
      </c>
      <c r="N30" s="89">
        <v>2008</v>
      </c>
      <c r="O30" s="89" t="s">
        <v>811</v>
      </c>
    </row>
    <row r="31" spans="1:15" customFormat="1" ht="30" hidden="1" customHeight="1" x14ac:dyDescent="0.2">
      <c r="A31" s="66" t="s">
        <v>4</v>
      </c>
      <c r="B31" s="66" t="s">
        <v>357</v>
      </c>
      <c r="C31" s="57" t="s">
        <v>1010</v>
      </c>
      <c r="D31" s="57" t="s">
        <v>1011</v>
      </c>
      <c r="E31" s="57">
        <v>47784101</v>
      </c>
      <c r="F31" s="57" t="s">
        <v>1010</v>
      </c>
      <c r="G31" s="94" t="s">
        <v>1011</v>
      </c>
      <c r="H31" s="57">
        <v>784101</v>
      </c>
      <c r="I31" s="56">
        <v>992916048</v>
      </c>
      <c r="J31" s="69" t="s">
        <v>2118</v>
      </c>
      <c r="K31" s="94" t="s">
        <v>812</v>
      </c>
      <c r="L31" s="94"/>
      <c r="M31" s="56" t="s">
        <v>812</v>
      </c>
      <c r="N31" s="94"/>
      <c r="O31" s="94"/>
    </row>
    <row r="32" spans="1:15" customFormat="1" ht="30" hidden="1" customHeight="1" x14ac:dyDescent="0.2">
      <c r="A32" s="66" t="s">
        <v>4</v>
      </c>
      <c r="B32" s="66" t="s">
        <v>1972</v>
      </c>
      <c r="C32" s="57" t="s">
        <v>1012</v>
      </c>
      <c r="D32" s="268" t="s">
        <v>1013</v>
      </c>
      <c r="E32" s="57" t="s">
        <v>1014</v>
      </c>
      <c r="F32" s="57" t="s">
        <v>1012</v>
      </c>
      <c r="G32" s="263" t="s">
        <v>1015</v>
      </c>
      <c r="H32" s="56" t="s">
        <v>1014</v>
      </c>
      <c r="I32" s="56" t="s">
        <v>1016</v>
      </c>
      <c r="J32" s="145" t="s">
        <v>1973</v>
      </c>
      <c r="K32" s="94" t="s">
        <v>811</v>
      </c>
      <c r="L32" s="94" t="s">
        <v>1486</v>
      </c>
      <c r="M32" s="56" t="s">
        <v>812</v>
      </c>
      <c r="N32" s="94"/>
      <c r="O32" s="94"/>
    </row>
    <row r="33" spans="1:15" customFormat="1" ht="30" hidden="1" customHeight="1" x14ac:dyDescent="0.2">
      <c r="A33" s="66" t="s">
        <v>4</v>
      </c>
      <c r="B33" s="66" t="s">
        <v>358</v>
      </c>
      <c r="C33" s="57" t="s">
        <v>1017</v>
      </c>
      <c r="D33" s="57" t="s">
        <v>1018</v>
      </c>
      <c r="E33" s="57">
        <v>47777202</v>
      </c>
      <c r="F33" s="57" t="s">
        <v>1017</v>
      </c>
      <c r="G33" s="94" t="s">
        <v>1018</v>
      </c>
      <c r="H33" s="56" t="s">
        <v>1019</v>
      </c>
      <c r="I33" s="57">
        <v>98253037</v>
      </c>
      <c r="J33" s="145" t="s">
        <v>1515</v>
      </c>
      <c r="K33" s="94" t="s">
        <v>811</v>
      </c>
      <c r="L33" s="94" t="s">
        <v>1486</v>
      </c>
      <c r="M33" s="56" t="s">
        <v>812</v>
      </c>
      <c r="N33" s="94"/>
      <c r="O33" s="94" t="s">
        <v>812</v>
      </c>
    </row>
    <row r="34" spans="1:15" customFormat="1" ht="30" hidden="1" customHeight="1" x14ac:dyDescent="0.2">
      <c r="A34" s="66" t="s">
        <v>4</v>
      </c>
      <c r="B34" s="66" t="s">
        <v>351</v>
      </c>
      <c r="C34" s="57" t="s">
        <v>1035</v>
      </c>
      <c r="D34" s="57" t="s">
        <v>1036</v>
      </c>
      <c r="E34" s="56" t="s">
        <v>1037</v>
      </c>
      <c r="F34" s="57" t="s">
        <v>1038</v>
      </c>
      <c r="G34" s="94" t="s">
        <v>1039</v>
      </c>
      <c r="H34" s="56" t="s">
        <v>1037</v>
      </c>
      <c r="I34" s="56"/>
      <c r="J34" s="87" t="s">
        <v>2139</v>
      </c>
      <c r="K34" s="94" t="s">
        <v>811</v>
      </c>
      <c r="L34" s="94" t="s">
        <v>1482</v>
      </c>
      <c r="M34" s="56" t="s">
        <v>811</v>
      </c>
      <c r="N34" s="94">
        <v>2008</v>
      </c>
      <c r="O34" s="94"/>
    </row>
    <row r="35" spans="1:15" customFormat="1" ht="30" hidden="1" customHeight="1" x14ac:dyDescent="0.2">
      <c r="A35" s="66" t="s">
        <v>4</v>
      </c>
      <c r="B35" s="66" t="s">
        <v>356</v>
      </c>
      <c r="C35" s="57" t="s">
        <v>1030</v>
      </c>
      <c r="D35" s="57" t="s">
        <v>1031</v>
      </c>
      <c r="E35" s="57">
        <v>47573074</v>
      </c>
      <c r="F35" s="57" t="s">
        <v>1032</v>
      </c>
      <c r="G35" s="94" t="s">
        <v>1031</v>
      </c>
      <c r="H35" s="56" t="s">
        <v>1033</v>
      </c>
      <c r="I35" s="56" t="s">
        <v>1034</v>
      </c>
      <c r="J35" s="56" t="s">
        <v>1504</v>
      </c>
      <c r="K35" s="94" t="s">
        <v>1505</v>
      </c>
      <c r="L35" s="94" t="s">
        <v>1486</v>
      </c>
      <c r="M35" s="56" t="s">
        <v>1504</v>
      </c>
      <c r="N35" s="94"/>
      <c r="O35" s="94" t="s">
        <v>1504</v>
      </c>
    </row>
    <row r="36" spans="1:15" customFormat="1" ht="30" hidden="1" customHeight="1" x14ac:dyDescent="0.2">
      <c r="A36" s="66" t="s">
        <v>4</v>
      </c>
      <c r="B36" s="66" t="s">
        <v>355</v>
      </c>
      <c r="C36" s="57" t="s">
        <v>1047</v>
      </c>
      <c r="D36" s="57" t="s">
        <v>1048</v>
      </c>
      <c r="E36" s="56" t="s">
        <v>1049</v>
      </c>
      <c r="F36" s="57" t="s">
        <v>1047</v>
      </c>
      <c r="G36" s="94" t="s">
        <v>1048</v>
      </c>
      <c r="H36" s="56" t="s">
        <v>1049</v>
      </c>
      <c r="I36" s="56" t="s">
        <v>1050</v>
      </c>
      <c r="J36" s="56"/>
      <c r="K36" s="94"/>
      <c r="L36" s="94"/>
      <c r="M36" s="56"/>
      <c r="N36" s="94"/>
      <c r="O36" s="94"/>
    </row>
    <row r="37" spans="1:15" customFormat="1" ht="30" hidden="1" customHeight="1" x14ac:dyDescent="0.2">
      <c r="A37" s="66" t="s">
        <v>4</v>
      </c>
      <c r="B37" s="66" t="s">
        <v>350</v>
      </c>
      <c r="C37" s="57" t="s">
        <v>1026</v>
      </c>
      <c r="D37" s="57" t="s">
        <v>1027</v>
      </c>
      <c r="E37" s="57" t="s">
        <v>1028</v>
      </c>
      <c r="F37" s="57"/>
      <c r="G37" s="94"/>
      <c r="H37" s="56" t="s">
        <v>1029</v>
      </c>
      <c r="I37" s="56"/>
      <c r="J37" s="145" t="s">
        <v>2271</v>
      </c>
      <c r="K37" s="94" t="s">
        <v>811</v>
      </c>
      <c r="L37" s="94" t="s">
        <v>1486</v>
      </c>
      <c r="M37" s="56" t="s">
        <v>811</v>
      </c>
      <c r="N37" s="94">
        <v>2010</v>
      </c>
      <c r="O37" s="94" t="s">
        <v>811</v>
      </c>
    </row>
    <row r="38" spans="1:15" customFormat="1" ht="30" hidden="1" customHeight="1" x14ac:dyDescent="0.2">
      <c r="A38" s="66" t="s">
        <v>6</v>
      </c>
      <c r="B38" s="66" t="s">
        <v>360</v>
      </c>
      <c r="C38" s="57" t="s">
        <v>1054</v>
      </c>
      <c r="D38" s="57" t="s">
        <v>1055</v>
      </c>
      <c r="E38" s="56" t="s">
        <v>1056</v>
      </c>
      <c r="F38" s="57" t="s">
        <v>1057</v>
      </c>
      <c r="G38" s="94" t="s">
        <v>1058</v>
      </c>
      <c r="H38" s="56" t="s">
        <v>1059</v>
      </c>
      <c r="I38" s="56" t="s">
        <v>1060</v>
      </c>
      <c r="J38" s="56" t="s">
        <v>2297</v>
      </c>
      <c r="K38" s="94" t="s">
        <v>1505</v>
      </c>
      <c r="L38" s="94" t="s">
        <v>1482</v>
      </c>
      <c r="M38" s="56" t="s">
        <v>1505</v>
      </c>
      <c r="N38" s="94">
        <v>2007</v>
      </c>
      <c r="O38" s="94" t="s">
        <v>811</v>
      </c>
    </row>
    <row r="39" spans="1:15" customFormat="1" ht="30" hidden="1" customHeight="1" x14ac:dyDescent="0.2">
      <c r="A39" s="66" t="s">
        <v>6</v>
      </c>
      <c r="B39" s="66" t="s">
        <v>361</v>
      </c>
      <c r="C39" s="57" t="s">
        <v>1061</v>
      </c>
      <c r="D39" s="57" t="s">
        <v>1062</v>
      </c>
      <c r="E39" s="56" t="s">
        <v>1063</v>
      </c>
      <c r="F39" s="57" t="s">
        <v>1064</v>
      </c>
      <c r="G39" s="94" t="s">
        <v>1065</v>
      </c>
      <c r="H39" s="56" t="s">
        <v>1066</v>
      </c>
      <c r="I39" s="56" t="s">
        <v>1067</v>
      </c>
      <c r="J39" s="145" t="s">
        <v>2146</v>
      </c>
      <c r="K39" s="271" t="s">
        <v>811</v>
      </c>
      <c r="L39" s="94" t="s">
        <v>2146</v>
      </c>
      <c r="M39" s="56" t="s">
        <v>1505</v>
      </c>
      <c r="N39" s="94">
        <v>2009</v>
      </c>
      <c r="O39" s="94" t="s">
        <v>1505</v>
      </c>
    </row>
    <row r="40" spans="1:15" customFormat="1" ht="30" hidden="1" customHeight="1" x14ac:dyDescent="0.2">
      <c r="A40" s="66" t="s">
        <v>6</v>
      </c>
      <c r="B40" s="66" t="s">
        <v>359</v>
      </c>
      <c r="C40" s="57" t="s">
        <v>1051</v>
      </c>
      <c r="D40" s="57" t="s">
        <v>1052</v>
      </c>
      <c r="E40" s="56" t="s">
        <v>1053</v>
      </c>
      <c r="F40" s="57" t="s">
        <v>2285</v>
      </c>
      <c r="G40" s="264" t="s">
        <v>2286</v>
      </c>
      <c r="H40" s="56" t="s">
        <v>1053</v>
      </c>
      <c r="I40" s="56" t="s">
        <v>2287</v>
      </c>
      <c r="J40" s="102" t="s">
        <v>2288</v>
      </c>
      <c r="K40" s="271" t="s">
        <v>811</v>
      </c>
      <c r="L40" s="94" t="s">
        <v>1482</v>
      </c>
      <c r="M40" s="56" t="s">
        <v>811</v>
      </c>
      <c r="N40" s="94">
        <v>2013</v>
      </c>
      <c r="O40" s="94" t="s">
        <v>811</v>
      </c>
    </row>
    <row r="41" spans="1:15" customFormat="1" ht="30" hidden="1" customHeight="1" x14ac:dyDescent="0.2">
      <c r="A41" s="66" t="s">
        <v>2</v>
      </c>
      <c r="B41" s="66" t="s">
        <v>362</v>
      </c>
      <c r="C41" s="57" t="s">
        <v>1068</v>
      </c>
      <c r="D41" s="265" t="s">
        <v>1069</v>
      </c>
      <c r="E41" s="56" t="s">
        <v>1642</v>
      </c>
      <c r="F41" s="57" t="s">
        <v>1070</v>
      </c>
      <c r="G41" s="261" t="s">
        <v>1071</v>
      </c>
      <c r="H41" s="56"/>
      <c r="I41" s="56" t="s">
        <v>1072</v>
      </c>
      <c r="J41" s="59" t="s">
        <v>1643</v>
      </c>
      <c r="K41" s="263" t="s">
        <v>811</v>
      </c>
      <c r="L41" s="94" t="s">
        <v>1482</v>
      </c>
      <c r="M41" s="56" t="s">
        <v>811</v>
      </c>
      <c r="N41" s="94">
        <v>2007</v>
      </c>
      <c r="O41" s="94" t="s">
        <v>811</v>
      </c>
    </row>
    <row r="42" spans="1:15" customFormat="1" ht="30" hidden="1" customHeight="1" x14ac:dyDescent="0.2">
      <c r="A42" s="66" t="s">
        <v>2</v>
      </c>
      <c r="B42" s="66" t="s">
        <v>364</v>
      </c>
      <c r="C42" s="57" t="s">
        <v>1073</v>
      </c>
      <c r="D42" s="265" t="s">
        <v>1074</v>
      </c>
      <c r="E42" s="56" t="s">
        <v>1075</v>
      </c>
      <c r="F42" s="57" t="s">
        <v>1073</v>
      </c>
      <c r="G42" s="261" t="s">
        <v>1074</v>
      </c>
      <c r="H42" s="56" t="s">
        <v>1075</v>
      </c>
      <c r="I42" s="56" t="s">
        <v>1076</v>
      </c>
      <c r="J42" s="56"/>
      <c r="K42" s="94"/>
      <c r="L42" s="94"/>
      <c r="M42" s="56"/>
      <c r="N42" s="94"/>
      <c r="O42" s="94"/>
    </row>
    <row r="43" spans="1:15" customFormat="1" ht="30" hidden="1" customHeight="1" x14ac:dyDescent="0.2">
      <c r="A43" s="66" t="s">
        <v>2</v>
      </c>
      <c r="B43" s="66" t="s">
        <v>365</v>
      </c>
      <c r="C43" s="57" t="s">
        <v>1083</v>
      </c>
      <c r="D43" s="265" t="s">
        <v>1084</v>
      </c>
      <c r="E43" s="56" t="s">
        <v>1085</v>
      </c>
      <c r="F43" s="57" t="s">
        <v>1086</v>
      </c>
      <c r="G43" s="261" t="s">
        <v>1084</v>
      </c>
      <c r="H43" s="56" t="s">
        <v>1085</v>
      </c>
      <c r="I43" s="56" t="s">
        <v>1087</v>
      </c>
      <c r="J43" s="145" t="s">
        <v>1813</v>
      </c>
      <c r="K43" s="94" t="s">
        <v>811</v>
      </c>
      <c r="L43" s="94" t="s">
        <v>1482</v>
      </c>
      <c r="M43" s="56" t="s">
        <v>811</v>
      </c>
      <c r="N43" s="94">
        <v>2012</v>
      </c>
      <c r="O43" s="94" t="s">
        <v>811</v>
      </c>
    </row>
    <row r="44" spans="1:15" customFormat="1" ht="30" hidden="1" customHeight="1" x14ac:dyDescent="0.2">
      <c r="A44" s="66" t="s">
        <v>2</v>
      </c>
      <c r="B44" s="66" t="s">
        <v>363</v>
      </c>
      <c r="C44" s="57" t="s">
        <v>1077</v>
      </c>
      <c r="D44" s="265" t="s">
        <v>1078</v>
      </c>
      <c r="E44" s="56" t="s">
        <v>1079</v>
      </c>
      <c r="F44" s="57" t="s">
        <v>1080</v>
      </c>
      <c r="G44" s="261" t="s">
        <v>1081</v>
      </c>
      <c r="H44" s="56" t="s">
        <v>1079</v>
      </c>
      <c r="I44" s="56" t="s">
        <v>1082</v>
      </c>
      <c r="J44" s="100" t="s">
        <v>2099</v>
      </c>
      <c r="K44" s="94" t="s">
        <v>1566</v>
      </c>
      <c r="L44" s="262" t="s">
        <v>2099</v>
      </c>
      <c r="M44" s="56" t="s">
        <v>811</v>
      </c>
      <c r="N44" s="94">
        <v>2015</v>
      </c>
      <c r="O44" s="94" t="s">
        <v>812</v>
      </c>
    </row>
    <row r="45" spans="1:15" customFormat="1" ht="30" hidden="1" customHeight="1" x14ac:dyDescent="0.2">
      <c r="A45" s="66" t="s">
        <v>9</v>
      </c>
      <c r="B45" s="66" t="s">
        <v>366</v>
      </c>
      <c r="C45" s="57" t="s">
        <v>1088</v>
      </c>
      <c r="D45" s="57" t="s">
        <v>1089</v>
      </c>
      <c r="E45" s="56"/>
      <c r="F45" s="57" t="s">
        <v>1088</v>
      </c>
      <c r="G45" s="94" t="s">
        <v>1089</v>
      </c>
      <c r="H45" s="56"/>
      <c r="I45" s="56" t="s">
        <v>1090</v>
      </c>
      <c r="J45" s="56"/>
      <c r="K45" s="94"/>
      <c r="L45" s="94"/>
      <c r="M45" s="56"/>
      <c r="N45" s="94"/>
      <c r="O45" s="94"/>
    </row>
    <row r="46" spans="1:15" customFormat="1" ht="30" hidden="1" customHeight="1" x14ac:dyDescent="0.2">
      <c r="A46" s="66" t="s">
        <v>9</v>
      </c>
      <c r="B46" s="66" t="s">
        <v>367</v>
      </c>
      <c r="C46" s="57" t="s">
        <v>1091</v>
      </c>
      <c r="D46" s="57" t="s">
        <v>1092</v>
      </c>
      <c r="E46" s="56" t="s">
        <v>1093</v>
      </c>
      <c r="F46" s="57" t="s">
        <v>1091</v>
      </c>
      <c r="G46" s="94" t="s">
        <v>1092</v>
      </c>
      <c r="H46" s="56" t="s">
        <v>1093</v>
      </c>
      <c r="I46" s="56"/>
      <c r="J46" s="56"/>
      <c r="K46" s="94"/>
      <c r="L46" s="94"/>
      <c r="M46" s="56"/>
      <c r="N46" s="94"/>
      <c r="O46" s="94"/>
    </row>
    <row r="47" spans="1:15" customFormat="1" ht="30" hidden="1" customHeight="1" x14ac:dyDescent="0.2">
      <c r="A47" s="66" t="s">
        <v>9</v>
      </c>
      <c r="B47" s="66" t="s">
        <v>369</v>
      </c>
      <c r="C47" s="57" t="s">
        <v>1097</v>
      </c>
      <c r="D47" s="57" t="s">
        <v>1098</v>
      </c>
      <c r="E47" s="56" t="s">
        <v>1099</v>
      </c>
      <c r="F47" s="57" t="s">
        <v>1097</v>
      </c>
      <c r="G47" s="94" t="s">
        <v>1098</v>
      </c>
      <c r="H47" s="56" t="s">
        <v>1099</v>
      </c>
      <c r="I47" s="56"/>
      <c r="J47" s="56"/>
      <c r="K47" s="94"/>
      <c r="L47" s="94"/>
      <c r="M47" s="56"/>
      <c r="N47" s="94"/>
      <c r="O47" s="94"/>
    </row>
    <row r="48" spans="1:15" customFormat="1" ht="30" hidden="1" customHeight="1" x14ac:dyDescent="0.2">
      <c r="A48" s="66" t="s">
        <v>9</v>
      </c>
      <c r="B48" s="66" t="s">
        <v>370</v>
      </c>
      <c r="C48" s="57" t="s">
        <v>1100</v>
      </c>
      <c r="D48" s="57" t="s">
        <v>1101</v>
      </c>
      <c r="E48" s="56" t="s">
        <v>1102</v>
      </c>
      <c r="F48" s="57" t="s">
        <v>1100</v>
      </c>
      <c r="G48" s="94" t="s">
        <v>1101</v>
      </c>
      <c r="H48" s="56" t="s">
        <v>1102</v>
      </c>
      <c r="I48" s="56"/>
      <c r="J48" s="56"/>
      <c r="K48" s="94"/>
      <c r="L48" s="94"/>
      <c r="M48" s="56"/>
      <c r="N48" s="94"/>
      <c r="O48" s="94"/>
    </row>
    <row r="49" spans="1:15" customFormat="1" ht="30" hidden="1" customHeight="1" x14ac:dyDescent="0.2">
      <c r="A49" s="66" t="s">
        <v>9</v>
      </c>
      <c r="B49" s="66" t="s">
        <v>372</v>
      </c>
      <c r="C49" s="57" t="s">
        <v>1106</v>
      </c>
      <c r="D49" s="57" t="s">
        <v>1107</v>
      </c>
      <c r="E49" s="56" t="s">
        <v>1108</v>
      </c>
      <c r="F49" s="57" t="s">
        <v>1106</v>
      </c>
      <c r="G49" s="94" t="s">
        <v>1107</v>
      </c>
      <c r="H49" s="56" t="s">
        <v>1108</v>
      </c>
      <c r="I49" s="56"/>
      <c r="J49" s="56"/>
      <c r="K49" s="94"/>
      <c r="L49" s="94"/>
      <c r="M49" s="56"/>
      <c r="N49" s="94"/>
      <c r="O49" s="94"/>
    </row>
    <row r="50" spans="1:15" customFormat="1" ht="30" hidden="1" customHeight="1" x14ac:dyDescent="0.2">
      <c r="A50" s="66" t="s">
        <v>9</v>
      </c>
      <c r="B50" s="66" t="s">
        <v>1816</v>
      </c>
      <c r="C50" s="57" t="s">
        <v>1817</v>
      </c>
      <c r="D50" s="266" t="s">
        <v>1818</v>
      </c>
      <c r="E50" s="56" t="s">
        <v>1819</v>
      </c>
      <c r="F50" s="57" t="s">
        <v>1820</v>
      </c>
      <c r="G50" s="262" t="s">
        <v>1821</v>
      </c>
      <c r="H50" s="56" t="s">
        <v>1822</v>
      </c>
      <c r="I50" s="56" t="s">
        <v>1823</v>
      </c>
      <c r="J50" s="145" t="s">
        <v>1824</v>
      </c>
      <c r="K50" s="94" t="s">
        <v>811</v>
      </c>
      <c r="L50" s="94" t="s">
        <v>1482</v>
      </c>
      <c r="M50" s="56" t="s">
        <v>811</v>
      </c>
      <c r="N50" s="94">
        <v>2008</v>
      </c>
      <c r="O50" s="94" t="s">
        <v>811</v>
      </c>
    </row>
    <row r="51" spans="1:15" customFormat="1" ht="30" hidden="1" customHeight="1" x14ac:dyDescent="0.2">
      <c r="A51" s="70" t="s">
        <v>9</v>
      </c>
      <c r="B51" s="70" t="s">
        <v>373</v>
      </c>
      <c r="C51" s="267" t="s">
        <v>1109</v>
      </c>
      <c r="D51" s="267" t="s">
        <v>2262</v>
      </c>
      <c r="E51" s="89" t="s">
        <v>2263</v>
      </c>
      <c r="F51" s="267" t="s">
        <v>1109</v>
      </c>
      <c r="G51" s="89" t="s">
        <v>2262</v>
      </c>
      <c r="H51" s="89" t="s">
        <v>2263</v>
      </c>
      <c r="I51" s="89">
        <v>98245001</v>
      </c>
      <c r="J51" s="114" t="s">
        <v>2264</v>
      </c>
      <c r="K51" s="89" t="s">
        <v>811</v>
      </c>
      <c r="L51" s="89" t="s">
        <v>1482</v>
      </c>
      <c r="M51" s="89" t="s">
        <v>811</v>
      </c>
      <c r="N51" s="89">
        <v>2010</v>
      </c>
      <c r="O51" s="89" t="s">
        <v>811</v>
      </c>
    </row>
    <row r="52" spans="1:15" s="95" customFormat="1" ht="30" hidden="1" customHeight="1" x14ac:dyDescent="0.2">
      <c r="A52" s="66" t="s">
        <v>9</v>
      </c>
      <c r="B52" s="66" t="s">
        <v>375</v>
      </c>
      <c r="C52" s="57" t="s">
        <v>1112</v>
      </c>
      <c r="D52" s="57" t="s">
        <v>1113</v>
      </c>
      <c r="E52" s="56" t="s">
        <v>1114</v>
      </c>
      <c r="F52" s="57" t="s">
        <v>1112</v>
      </c>
      <c r="G52" s="94" t="s">
        <v>1113</v>
      </c>
      <c r="H52" s="56" t="s">
        <v>1114</v>
      </c>
      <c r="I52" s="56">
        <v>98445494</v>
      </c>
      <c r="J52" s="145" t="s">
        <v>2384</v>
      </c>
      <c r="K52" s="94" t="s">
        <v>811</v>
      </c>
      <c r="L52" s="94" t="s">
        <v>1484</v>
      </c>
      <c r="M52" s="56" t="s">
        <v>811</v>
      </c>
      <c r="N52" s="94">
        <v>2011</v>
      </c>
      <c r="O52" s="94" t="s">
        <v>811</v>
      </c>
    </row>
    <row r="53" spans="1:15" customFormat="1" ht="30" hidden="1" customHeight="1" x14ac:dyDescent="0.2">
      <c r="A53" s="66" t="s">
        <v>9</v>
      </c>
      <c r="B53" s="66" t="s">
        <v>368</v>
      </c>
      <c r="C53" s="57" t="s">
        <v>1094</v>
      </c>
      <c r="D53" s="57" t="s">
        <v>1095</v>
      </c>
      <c r="E53" s="56" t="s">
        <v>1096</v>
      </c>
      <c r="F53" s="57" t="s">
        <v>2358</v>
      </c>
      <c r="G53" s="94" t="s">
        <v>1095</v>
      </c>
      <c r="H53" s="56" t="s">
        <v>1096</v>
      </c>
      <c r="I53" s="56" t="s">
        <v>2359</v>
      </c>
      <c r="J53" s="100" t="s">
        <v>2360</v>
      </c>
      <c r="K53" s="94" t="s">
        <v>811</v>
      </c>
      <c r="L53" s="94" t="s">
        <v>1482</v>
      </c>
      <c r="M53" s="56" t="s">
        <v>811</v>
      </c>
      <c r="N53" s="94">
        <v>2012</v>
      </c>
      <c r="O53" s="94" t="s">
        <v>812</v>
      </c>
    </row>
    <row r="54" spans="1:15" customFormat="1" ht="30" hidden="1" customHeight="1" x14ac:dyDescent="0.2">
      <c r="A54" s="66" t="s">
        <v>9</v>
      </c>
      <c r="B54" s="66" t="s">
        <v>371</v>
      </c>
      <c r="C54" s="57" t="s">
        <v>1103</v>
      </c>
      <c r="D54" s="57" t="s">
        <v>1104</v>
      </c>
      <c r="E54" s="56" t="s">
        <v>1105</v>
      </c>
      <c r="F54" s="57" t="s">
        <v>1103</v>
      </c>
      <c r="G54" s="94" t="s">
        <v>1104</v>
      </c>
      <c r="H54" s="56" t="s">
        <v>1105</v>
      </c>
      <c r="I54" s="56">
        <v>98405643</v>
      </c>
      <c r="J54" s="145" t="s">
        <v>2231</v>
      </c>
      <c r="K54" s="94" t="s">
        <v>811</v>
      </c>
      <c r="L54" s="94" t="s">
        <v>1482</v>
      </c>
      <c r="M54" s="56" t="s">
        <v>811</v>
      </c>
      <c r="N54" s="94">
        <v>2014</v>
      </c>
      <c r="O54" s="94" t="s">
        <v>812</v>
      </c>
    </row>
    <row r="55" spans="1:15" customFormat="1" ht="30" hidden="1" customHeight="1" x14ac:dyDescent="0.2">
      <c r="A55" s="66" t="s">
        <v>9</v>
      </c>
      <c r="B55" s="66" t="s">
        <v>374</v>
      </c>
      <c r="C55" s="57" t="s">
        <v>1110</v>
      </c>
      <c r="D55" s="266" t="s">
        <v>1740</v>
      </c>
      <c r="E55" s="56" t="s">
        <v>1111</v>
      </c>
      <c r="F55" s="57" t="s">
        <v>1110</v>
      </c>
      <c r="G55" s="262" t="s">
        <v>1740</v>
      </c>
      <c r="H55" s="56" t="s">
        <v>1111</v>
      </c>
      <c r="I55" s="56" t="s">
        <v>1741</v>
      </c>
      <c r="J55" s="145" t="s">
        <v>1742</v>
      </c>
      <c r="K55" s="94" t="s">
        <v>811</v>
      </c>
      <c r="L55" s="94" t="s">
        <v>1482</v>
      </c>
      <c r="M55" s="56" t="s">
        <v>811</v>
      </c>
      <c r="N55" s="94">
        <v>2014</v>
      </c>
      <c r="O55" s="94" t="s">
        <v>812</v>
      </c>
    </row>
    <row r="56" spans="1:15" customFormat="1" ht="30" hidden="1" customHeight="1" x14ac:dyDescent="0.2">
      <c r="A56" s="66" t="s">
        <v>20</v>
      </c>
      <c r="B56" s="66" t="s">
        <v>376</v>
      </c>
      <c r="C56" s="57" t="s">
        <v>1115</v>
      </c>
      <c r="D56" s="57" t="s">
        <v>1116</v>
      </c>
      <c r="E56" s="56" t="s">
        <v>1117</v>
      </c>
      <c r="F56" s="147" t="s">
        <v>1118</v>
      </c>
      <c r="G56" s="263" t="s">
        <v>1119</v>
      </c>
      <c r="H56" s="59" t="s">
        <v>1120</v>
      </c>
      <c r="I56" s="59" t="s">
        <v>1120</v>
      </c>
      <c r="J56" s="145" t="s">
        <v>1725</v>
      </c>
      <c r="K56" s="94" t="s">
        <v>811</v>
      </c>
      <c r="L56" s="94" t="s">
        <v>1482</v>
      </c>
      <c r="M56" s="56" t="s">
        <v>811</v>
      </c>
      <c r="N56" s="94">
        <v>2002</v>
      </c>
      <c r="O56" s="94" t="s">
        <v>811</v>
      </c>
    </row>
    <row r="57" spans="1:15" customFormat="1" ht="30" hidden="1" customHeight="1" x14ac:dyDescent="0.2">
      <c r="A57" s="70" t="s">
        <v>14</v>
      </c>
      <c r="B57" s="70" t="s">
        <v>387</v>
      </c>
      <c r="C57" s="269" t="s">
        <v>1132</v>
      </c>
      <c r="D57" s="269" t="s">
        <v>1133</v>
      </c>
      <c r="E57" s="71" t="s">
        <v>1134</v>
      </c>
      <c r="F57" s="269" t="s">
        <v>1135</v>
      </c>
      <c r="G57" s="71" t="s">
        <v>1136</v>
      </c>
      <c r="H57" s="71" t="s">
        <v>1137</v>
      </c>
      <c r="I57" s="88" t="s">
        <v>1619</v>
      </c>
      <c r="J57" s="227" t="s">
        <v>1620</v>
      </c>
      <c r="K57" s="71" t="s">
        <v>811</v>
      </c>
      <c r="L57" s="71" t="s">
        <v>1482</v>
      </c>
      <c r="M57" s="71" t="s">
        <v>811</v>
      </c>
      <c r="N57" s="71">
        <v>2006</v>
      </c>
      <c r="O57" s="89" t="s">
        <v>812</v>
      </c>
    </row>
    <row r="58" spans="1:15" customFormat="1" ht="30" hidden="1" customHeight="1" x14ac:dyDescent="0.2">
      <c r="A58" s="66" t="s">
        <v>14</v>
      </c>
      <c r="B58" s="66" t="s">
        <v>383</v>
      </c>
      <c r="C58" s="57" t="s">
        <v>1146</v>
      </c>
      <c r="D58" s="57" t="s">
        <v>1147</v>
      </c>
      <c r="E58" s="56" t="s">
        <v>1148</v>
      </c>
      <c r="F58" s="57" t="s">
        <v>1149</v>
      </c>
      <c r="G58" s="94" t="s">
        <v>1150</v>
      </c>
      <c r="H58" s="56" t="s">
        <v>1151</v>
      </c>
      <c r="I58" s="56" t="s">
        <v>1535</v>
      </c>
      <c r="J58" s="145" t="s">
        <v>1536</v>
      </c>
      <c r="K58" s="94" t="s">
        <v>811</v>
      </c>
      <c r="L58" s="94" t="s">
        <v>1485</v>
      </c>
      <c r="M58" s="94" t="s">
        <v>811</v>
      </c>
      <c r="N58" s="94">
        <v>2008</v>
      </c>
      <c r="O58" s="94" t="s">
        <v>812</v>
      </c>
    </row>
    <row r="59" spans="1:15" ht="49.5" hidden="1" customHeight="1" x14ac:dyDescent="0.2">
      <c r="A59" s="66" t="s">
        <v>14</v>
      </c>
      <c r="B59" s="66" t="s">
        <v>458</v>
      </c>
      <c r="C59" s="540" t="s">
        <v>1152</v>
      </c>
      <c r="D59" s="540" t="s">
        <v>1153</v>
      </c>
      <c r="E59" s="541" t="s">
        <v>1154</v>
      </c>
      <c r="F59" s="542" t="s">
        <v>1563</v>
      </c>
      <c r="G59" s="543" t="s">
        <v>1155</v>
      </c>
      <c r="H59" s="541" t="s">
        <v>1154</v>
      </c>
      <c r="I59" s="541" t="s">
        <v>1564</v>
      </c>
      <c r="J59" s="544" t="s">
        <v>1565</v>
      </c>
      <c r="K59" s="545" t="s">
        <v>811</v>
      </c>
      <c r="L59" s="545" t="s">
        <v>1485</v>
      </c>
      <c r="M59" s="545" t="s">
        <v>1566</v>
      </c>
      <c r="N59" s="545">
        <v>2008</v>
      </c>
      <c r="O59" s="545" t="s">
        <v>811</v>
      </c>
    </row>
    <row r="60" spans="1:15" customFormat="1" ht="28.5" hidden="1" customHeight="1" x14ac:dyDescent="0.2">
      <c r="A60" s="70" t="s">
        <v>14</v>
      </c>
      <c r="B60" s="70" t="s">
        <v>388</v>
      </c>
      <c r="C60" s="267" t="s">
        <v>1905</v>
      </c>
      <c r="D60" s="267" t="s">
        <v>1162</v>
      </c>
      <c r="E60" s="89" t="s">
        <v>1163</v>
      </c>
      <c r="F60" s="267" t="s">
        <v>1164</v>
      </c>
      <c r="G60" s="89" t="s">
        <v>1165</v>
      </c>
      <c r="H60" s="88" t="s">
        <v>1906</v>
      </c>
      <c r="I60" s="89" t="s">
        <v>1907</v>
      </c>
      <c r="J60" s="114" t="s">
        <v>1908</v>
      </c>
      <c r="K60" s="89" t="s">
        <v>811</v>
      </c>
      <c r="L60" s="89" t="s">
        <v>1482</v>
      </c>
      <c r="M60" s="89" t="s">
        <v>811</v>
      </c>
      <c r="N60" s="89">
        <v>2008</v>
      </c>
      <c r="O60" s="89" t="s">
        <v>812</v>
      </c>
    </row>
    <row r="61" spans="1:15" customFormat="1" ht="30" hidden="1" customHeight="1" x14ac:dyDescent="0.2">
      <c r="A61" s="66" t="s">
        <v>14</v>
      </c>
      <c r="B61" s="66" t="s">
        <v>384</v>
      </c>
      <c r="C61" s="57" t="s">
        <v>1156</v>
      </c>
      <c r="D61" s="57" t="s">
        <v>1157</v>
      </c>
      <c r="E61" s="56" t="s">
        <v>1158</v>
      </c>
      <c r="F61" s="57" t="s">
        <v>1156</v>
      </c>
      <c r="G61" s="94" t="s">
        <v>1157</v>
      </c>
      <c r="H61" s="56" t="s">
        <v>1158</v>
      </c>
      <c r="I61" s="56" t="s">
        <v>1500</v>
      </c>
      <c r="J61" s="145" t="s">
        <v>1501</v>
      </c>
      <c r="K61" s="94" t="s">
        <v>811</v>
      </c>
      <c r="L61" s="94" t="s">
        <v>1482</v>
      </c>
      <c r="M61" s="94" t="s">
        <v>811</v>
      </c>
      <c r="N61" s="94">
        <v>2009</v>
      </c>
      <c r="O61" s="94" t="s">
        <v>811</v>
      </c>
    </row>
    <row r="62" spans="1:15" customFormat="1" ht="30" hidden="1" customHeight="1" x14ac:dyDescent="0.2">
      <c r="A62" s="66" t="s">
        <v>14</v>
      </c>
      <c r="B62" s="66" t="s">
        <v>385</v>
      </c>
      <c r="C62" s="147" t="s">
        <v>1159</v>
      </c>
      <c r="D62" s="57" t="s">
        <v>1160</v>
      </c>
      <c r="E62" s="56" t="s">
        <v>1161</v>
      </c>
      <c r="F62" s="147" t="s">
        <v>1159</v>
      </c>
      <c r="G62" s="94" t="s">
        <v>1160</v>
      </c>
      <c r="H62" s="56" t="s">
        <v>1161</v>
      </c>
      <c r="I62" s="56">
        <v>912064221</v>
      </c>
      <c r="J62" s="56"/>
      <c r="K62" s="94" t="s">
        <v>1654</v>
      </c>
      <c r="L62" s="94"/>
      <c r="M62" s="94" t="s">
        <v>812</v>
      </c>
      <c r="N62" s="94"/>
      <c r="O62" s="94"/>
    </row>
    <row r="63" spans="1:15" customFormat="1" ht="34.5" hidden="1" customHeight="1" x14ac:dyDescent="0.2">
      <c r="A63" s="66" t="s">
        <v>14</v>
      </c>
      <c r="B63" s="66" t="s">
        <v>2121</v>
      </c>
      <c r="C63" s="57" t="s">
        <v>1121</v>
      </c>
      <c r="D63" s="57" t="s">
        <v>1122</v>
      </c>
      <c r="E63" s="56" t="s">
        <v>2122</v>
      </c>
      <c r="F63" s="57" t="s">
        <v>1124</v>
      </c>
      <c r="G63" s="94" t="s">
        <v>1125</v>
      </c>
      <c r="H63" s="56" t="s">
        <v>1123</v>
      </c>
      <c r="I63" s="56" t="s">
        <v>2123</v>
      </c>
      <c r="J63" s="145" t="s">
        <v>2124</v>
      </c>
      <c r="K63" s="94" t="s">
        <v>811</v>
      </c>
      <c r="L63" s="94" t="s">
        <v>1482</v>
      </c>
      <c r="M63" s="94" t="s">
        <v>811</v>
      </c>
      <c r="N63" s="94">
        <v>2011</v>
      </c>
      <c r="O63" s="94" t="s">
        <v>811</v>
      </c>
    </row>
    <row r="64" spans="1:15" customFormat="1" ht="30" hidden="1" customHeight="1" x14ac:dyDescent="0.2">
      <c r="A64" s="70" t="s">
        <v>14</v>
      </c>
      <c r="B64" s="70" t="s">
        <v>324</v>
      </c>
      <c r="C64" s="269" t="s">
        <v>1126</v>
      </c>
      <c r="D64" s="269" t="s">
        <v>911</v>
      </c>
      <c r="E64" s="71" t="s">
        <v>1127</v>
      </c>
      <c r="F64" s="269" t="s">
        <v>1520</v>
      </c>
      <c r="G64" s="71" t="s">
        <v>912</v>
      </c>
      <c r="H64" s="71" t="s">
        <v>1127</v>
      </c>
      <c r="I64" s="71"/>
      <c r="J64" s="220" t="s">
        <v>1521</v>
      </c>
      <c r="K64" s="71" t="s">
        <v>811</v>
      </c>
      <c r="L64" s="71" t="s">
        <v>1486</v>
      </c>
      <c r="M64" s="71" t="s">
        <v>811</v>
      </c>
      <c r="N64" s="71">
        <v>2012</v>
      </c>
      <c r="O64" s="71" t="s">
        <v>812</v>
      </c>
    </row>
    <row r="65" spans="1:15" customFormat="1" ht="30" hidden="1" customHeight="1" x14ac:dyDescent="0.2">
      <c r="A65" s="66" t="s">
        <v>14</v>
      </c>
      <c r="B65" s="66" t="s">
        <v>381</v>
      </c>
      <c r="C65" s="57" t="s">
        <v>1138</v>
      </c>
      <c r="D65" s="266" t="s">
        <v>2315</v>
      </c>
      <c r="E65" s="56" t="s">
        <v>1139</v>
      </c>
      <c r="F65" s="57" t="s">
        <v>1140</v>
      </c>
      <c r="G65" s="94" t="s">
        <v>1141</v>
      </c>
      <c r="H65" s="56" t="s">
        <v>1142</v>
      </c>
      <c r="I65" s="56" t="s">
        <v>2316</v>
      </c>
      <c r="J65" s="145" t="s">
        <v>2317</v>
      </c>
      <c r="K65" s="94" t="s">
        <v>811</v>
      </c>
      <c r="L65" s="94" t="s">
        <v>1482</v>
      </c>
      <c r="M65" s="94" t="s">
        <v>811</v>
      </c>
      <c r="N65" s="94">
        <v>2014</v>
      </c>
      <c r="O65" s="94" t="s">
        <v>811</v>
      </c>
    </row>
    <row r="66" spans="1:15" customFormat="1" ht="30" hidden="1" customHeight="1" x14ac:dyDescent="0.2">
      <c r="A66" s="70" t="s">
        <v>14</v>
      </c>
      <c r="B66" s="70" t="s">
        <v>379</v>
      </c>
      <c r="C66" s="267" t="s">
        <v>1128</v>
      </c>
      <c r="D66" s="267" t="s">
        <v>1129</v>
      </c>
      <c r="E66" s="89" t="s">
        <v>1130</v>
      </c>
      <c r="F66" s="267" t="s">
        <v>1131</v>
      </c>
      <c r="G66" s="104" t="s">
        <v>1828</v>
      </c>
      <c r="H66" s="89" t="s">
        <v>1130</v>
      </c>
      <c r="I66" s="89" t="s">
        <v>1829</v>
      </c>
      <c r="J66" s="104" t="s">
        <v>1830</v>
      </c>
      <c r="K66" s="89" t="s">
        <v>811</v>
      </c>
      <c r="L66" s="89" t="s">
        <v>1482</v>
      </c>
      <c r="M66" s="89" t="s">
        <v>811</v>
      </c>
      <c r="N66" s="89">
        <v>2015</v>
      </c>
      <c r="O66" s="89" t="s">
        <v>812</v>
      </c>
    </row>
    <row r="67" spans="1:15" customFormat="1" ht="30" hidden="1" customHeight="1" x14ac:dyDescent="0.2">
      <c r="A67" s="66" t="s">
        <v>14</v>
      </c>
      <c r="B67" s="66" t="s">
        <v>382</v>
      </c>
      <c r="C67" s="57" t="s">
        <v>1143</v>
      </c>
      <c r="D67" s="57" t="s">
        <v>1144</v>
      </c>
      <c r="E67" s="56" t="s">
        <v>1145</v>
      </c>
      <c r="F67" s="57" t="s">
        <v>1143</v>
      </c>
      <c r="G67" s="94" t="s">
        <v>1144</v>
      </c>
      <c r="H67" s="56" t="s">
        <v>1145</v>
      </c>
      <c r="I67" s="56"/>
      <c r="J67" s="145" t="s">
        <v>1657</v>
      </c>
      <c r="K67" s="94" t="s">
        <v>811</v>
      </c>
      <c r="L67" s="262" t="s">
        <v>1657</v>
      </c>
      <c r="M67" s="94" t="s">
        <v>811</v>
      </c>
      <c r="N67" s="94">
        <v>2016</v>
      </c>
      <c r="O67" s="94" t="s">
        <v>812</v>
      </c>
    </row>
    <row r="68" spans="1:15" customFormat="1" ht="30" hidden="1" customHeight="1" x14ac:dyDescent="0.2">
      <c r="A68" s="144" t="s">
        <v>11</v>
      </c>
      <c r="B68" s="66" t="s">
        <v>390</v>
      </c>
      <c r="C68" s="57" t="s">
        <v>1173</v>
      </c>
      <c r="D68" s="57" t="s">
        <v>1174</v>
      </c>
      <c r="E68" s="56" t="s">
        <v>1175</v>
      </c>
      <c r="F68" s="57" t="s">
        <v>1934</v>
      </c>
      <c r="G68" s="262" t="s">
        <v>1935</v>
      </c>
      <c r="H68" s="56" t="s">
        <v>1175</v>
      </c>
      <c r="I68" s="120" t="s">
        <v>1936</v>
      </c>
      <c r="J68" s="145" t="s">
        <v>1937</v>
      </c>
      <c r="K68" s="94" t="s">
        <v>811</v>
      </c>
      <c r="L68" s="94" t="s">
        <v>1482</v>
      </c>
      <c r="M68" s="56" t="s">
        <v>1505</v>
      </c>
      <c r="N68" s="94">
        <v>2010</v>
      </c>
      <c r="O68" s="94" t="s">
        <v>1505</v>
      </c>
    </row>
    <row r="69" spans="1:15" customFormat="1" ht="30" hidden="1" customHeight="1" x14ac:dyDescent="0.2">
      <c r="A69" s="144" t="s">
        <v>11</v>
      </c>
      <c r="B69" s="66" t="s">
        <v>389</v>
      </c>
      <c r="C69" s="57" t="s">
        <v>1166</v>
      </c>
      <c r="D69" s="57" t="s">
        <v>1167</v>
      </c>
      <c r="E69" s="56" t="s">
        <v>1168</v>
      </c>
      <c r="F69" s="57" t="s">
        <v>1169</v>
      </c>
      <c r="G69" s="262" t="s">
        <v>1170</v>
      </c>
      <c r="H69" s="56" t="s">
        <v>1171</v>
      </c>
      <c r="I69" s="56" t="s">
        <v>1172</v>
      </c>
      <c r="J69" s="145" t="s">
        <v>2150</v>
      </c>
      <c r="K69" s="221" t="s">
        <v>811</v>
      </c>
      <c r="L69" s="221" t="s">
        <v>1485</v>
      </c>
      <c r="M69" s="143" t="s">
        <v>811</v>
      </c>
      <c r="N69" s="221">
        <v>2013</v>
      </c>
      <c r="O69" s="221" t="s">
        <v>812</v>
      </c>
    </row>
    <row r="70" spans="1:15" ht="30" hidden="1" customHeight="1" x14ac:dyDescent="0.2">
      <c r="A70" s="66" t="s">
        <v>8</v>
      </c>
      <c r="B70" s="66" t="s">
        <v>392</v>
      </c>
      <c r="C70" s="540" t="s">
        <v>1183</v>
      </c>
      <c r="D70" s="540" t="s">
        <v>1184</v>
      </c>
      <c r="E70" s="541" t="s">
        <v>1185</v>
      </c>
      <c r="F70" s="540" t="s">
        <v>1186</v>
      </c>
      <c r="G70" s="545" t="s">
        <v>1187</v>
      </c>
      <c r="H70" s="541" t="s">
        <v>1188</v>
      </c>
      <c r="I70" s="541" t="s">
        <v>1189</v>
      </c>
      <c r="J70" s="550" t="s">
        <v>1759</v>
      </c>
      <c r="K70" s="545" t="s">
        <v>811</v>
      </c>
      <c r="L70" s="545" t="s">
        <v>1482</v>
      </c>
      <c r="M70" s="541" t="s">
        <v>811</v>
      </c>
      <c r="N70" s="545">
        <v>2005</v>
      </c>
      <c r="O70" s="545" t="s">
        <v>811</v>
      </c>
    </row>
    <row r="71" spans="1:15" ht="30" hidden="1" customHeight="1" x14ac:dyDescent="0.2">
      <c r="A71" s="66" t="s">
        <v>8</v>
      </c>
      <c r="B71" s="66" t="s">
        <v>394</v>
      </c>
      <c r="C71" s="540" t="s">
        <v>1196</v>
      </c>
      <c r="D71" s="540" t="s">
        <v>1197</v>
      </c>
      <c r="E71" s="541" t="s">
        <v>1198</v>
      </c>
      <c r="F71" s="540" t="s">
        <v>1199</v>
      </c>
      <c r="G71" s="545" t="s">
        <v>1200</v>
      </c>
      <c r="H71" s="541" t="s">
        <v>1201</v>
      </c>
      <c r="I71" s="541" t="s">
        <v>1202</v>
      </c>
      <c r="J71" s="550" t="s">
        <v>2292</v>
      </c>
      <c r="K71" s="545" t="s">
        <v>811</v>
      </c>
      <c r="L71" s="545" t="s">
        <v>1485</v>
      </c>
      <c r="M71" s="541" t="s">
        <v>811</v>
      </c>
      <c r="N71" s="545">
        <v>2006</v>
      </c>
      <c r="O71" s="545" t="s">
        <v>812</v>
      </c>
    </row>
    <row r="72" spans="1:15" ht="30" hidden="1" customHeight="1" x14ac:dyDescent="0.2">
      <c r="A72" s="66" t="s">
        <v>8</v>
      </c>
      <c r="B72" s="66" t="s">
        <v>397</v>
      </c>
      <c r="C72" s="540" t="s">
        <v>1209</v>
      </c>
      <c r="D72" s="540" t="s">
        <v>1210</v>
      </c>
      <c r="E72" s="541" t="s">
        <v>1211</v>
      </c>
      <c r="F72" s="540" t="s">
        <v>1212</v>
      </c>
      <c r="G72" s="545" t="s">
        <v>1213</v>
      </c>
      <c r="H72" s="541" t="s">
        <v>1214</v>
      </c>
      <c r="I72" s="541" t="s">
        <v>1215</v>
      </c>
      <c r="J72" s="551" t="s">
        <v>1570</v>
      </c>
      <c r="K72" s="545" t="s">
        <v>811</v>
      </c>
      <c r="L72" s="552" t="s">
        <v>1482</v>
      </c>
      <c r="M72" s="541" t="s">
        <v>811</v>
      </c>
      <c r="N72" s="545">
        <v>2007</v>
      </c>
      <c r="O72" s="545" t="s">
        <v>811</v>
      </c>
    </row>
    <row r="73" spans="1:15" ht="30" hidden="1" customHeight="1" x14ac:dyDescent="0.2">
      <c r="A73" s="131" t="s">
        <v>8</v>
      </c>
      <c r="B73" s="131" t="s">
        <v>396</v>
      </c>
      <c r="C73" s="553" t="s">
        <v>1216</v>
      </c>
      <c r="D73" s="553" t="s">
        <v>1217</v>
      </c>
      <c r="E73" s="554" t="s">
        <v>1218</v>
      </c>
      <c r="F73" s="553" t="s">
        <v>1219</v>
      </c>
      <c r="G73" s="555" t="s">
        <v>1220</v>
      </c>
      <c r="H73" s="554" t="s">
        <v>1221</v>
      </c>
      <c r="I73" s="554" t="s">
        <v>1222</v>
      </c>
      <c r="J73" s="556" t="s">
        <v>2051</v>
      </c>
      <c r="K73" s="555" t="s">
        <v>811</v>
      </c>
      <c r="L73" s="555" t="s">
        <v>1482</v>
      </c>
      <c r="M73" s="554" t="s">
        <v>811</v>
      </c>
      <c r="N73" s="555">
        <v>2007</v>
      </c>
      <c r="O73" s="555" t="s">
        <v>811</v>
      </c>
    </row>
    <row r="74" spans="1:15" ht="30" hidden="1" customHeight="1" x14ac:dyDescent="0.2">
      <c r="A74" s="66" t="s">
        <v>8</v>
      </c>
      <c r="B74" s="66" t="s">
        <v>399</v>
      </c>
      <c r="C74" s="540" t="s">
        <v>1223</v>
      </c>
      <c r="D74" s="540" t="s">
        <v>1224</v>
      </c>
      <c r="E74" s="541" t="s">
        <v>1225</v>
      </c>
      <c r="F74" s="540" t="s">
        <v>1226</v>
      </c>
      <c r="G74" s="545" t="s">
        <v>1227</v>
      </c>
      <c r="H74" s="541" t="s">
        <v>1225</v>
      </c>
      <c r="I74" s="541" t="s">
        <v>1228</v>
      </c>
      <c r="J74" s="557" t="s">
        <v>1769</v>
      </c>
      <c r="K74" s="545" t="s">
        <v>811</v>
      </c>
      <c r="L74" s="558" t="s">
        <v>1482</v>
      </c>
      <c r="M74" s="541" t="s">
        <v>811</v>
      </c>
      <c r="N74" s="545">
        <v>2009</v>
      </c>
      <c r="O74" s="545" t="s">
        <v>811</v>
      </c>
    </row>
    <row r="75" spans="1:15" ht="30" hidden="1" customHeight="1" x14ac:dyDescent="0.2">
      <c r="A75" s="66" t="s">
        <v>8</v>
      </c>
      <c r="B75" s="66" t="s">
        <v>391</v>
      </c>
      <c r="C75" s="540" t="s">
        <v>1176</v>
      </c>
      <c r="D75" s="540" t="s">
        <v>1177</v>
      </c>
      <c r="E75" s="541" t="s">
        <v>1178</v>
      </c>
      <c r="F75" s="540" t="s">
        <v>1179</v>
      </c>
      <c r="G75" s="545" t="s">
        <v>1180</v>
      </c>
      <c r="H75" s="541" t="s">
        <v>1181</v>
      </c>
      <c r="I75" s="541" t="s">
        <v>1182</v>
      </c>
      <c r="J75" s="541"/>
      <c r="K75" s="545" t="s">
        <v>812</v>
      </c>
      <c r="L75" s="545"/>
      <c r="M75" s="541" t="s">
        <v>812</v>
      </c>
      <c r="N75" s="541"/>
      <c r="O75" s="545" t="s">
        <v>812</v>
      </c>
    </row>
    <row r="76" spans="1:15" ht="30" hidden="1" customHeight="1" x14ac:dyDescent="0.2">
      <c r="A76" s="66" t="s">
        <v>8</v>
      </c>
      <c r="B76" s="66" t="s">
        <v>393</v>
      </c>
      <c r="C76" s="540" t="s">
        <v>1190</v>
      </c>
      <c r="D76" s="540" t="s">
        <v>1191</v>
      </c>
      <c r="E76" s="541" t="s">
        <v>1192</v>
      </c>
      <c r="F76" s="540" t="s">
        <v>1193</v>
      </c>
      <c r="G76" s="545" t="s">
        <v>1191</v>
      </c>
      <c r="H76" s="541" t="s">
        <v>1194</v>
      </c>
      <c r="I76" s="541" t="s">
        <v>1195</v>
      </c>
      <c r="J76" s="550" t="s">
        <v>1774</v>
      </c>
      <c r="K76" s="545" t="s">
        <v>811</v>
      </c>
      <c r="L76" s="559" t="s">
        <v>1775</v>
      </c>
      <c r="M76" s="541" t="s">
        <v>811</v>
      </c>
      <c r="N76" s="545">
        <v>2014</v>
      </c>
      <c r="O76" s="545" t="s">
        <v>812</v>
      </c>
    </row>
    <row r="77" spans="1:15" ht="30" hidden="1" customHeight="1" x14ac:dyDescent="0.2">
      <c r="A77" s="66" t="s">
        <v>8</v>
      </c>
      <c r="B77" s="66" t="s">
        <v>395</v>
      </c>
      <c r="C77" s="540" t="s">
        <v>1203</v>
      </c>
      <c r="D77" s="540" t="s">
        <v>1204</v>
      </c>
      <c r="E77" s="541" t="s">
        <v>1205</v>
      </c>
      <c r="F77" s="540" t="s">
        <v>1206</v>
      </c>
      <c r="G77" s="545"/>
      <c r="H77" s="541" t="s">
        <v>1207</v>
      </c>
      <c r="I77" s="541" t="s">
        <v>1208</v>
      </c>
      <c r="J77" s="541" t="s">
        <v>1579</v>
      </c>
      <c r="K77" s="545" t="s">
        <v>1505</v>
      </c>
      <c r="L77" s="545" t="s">
        <v>1482</v>
      </c>
      <c r="M77" s="541" t="s">
        <v>811</v>
      </c>
      <c r="N77" s="545">
        <v>2014</v>
      </c>
      <c r="O77" s="545" t="s">
        <v>811</v>
      </c>
    </row>
    <row r="78" spans="1:15" ht="30" hidden="1" customHeight="1" x14ac:dyDescent="0.2">
      <c r="A78" s="66" t="s">
        <v>8</v>
      </c>
      <c r="B78" s="66" t="s">
        <v>398</v>
      </c>
      <c r="C78" s="540" t="s">
        <v>1229</v>
      </c>
      <c r="D78" s="540" t="s">
        <v>1230</v>
      </c>
      <c r="E78" s="541" t="s">
        <v>1231</v>
      </c>
      <c r="F78" s="540" t="s">
        <v>1232</v>
      </c>
      <c r="G78" s="545" t="s">
        <v>1233</v>
      </c>
      <c r="H78" s="541" t="s">
        <v>1234</v>
      </c>
      <c r="I78" s="541" t="s">
        <v>1235</v>
      </c>
      <c r="J78" s="560" t="s">
        <v>2305</v>
      </c>
      <c r="K78" s="545" t="s">
        <v>812</v>
      </c>
      <c r="L78" s="545"/>
      <c r="M78" s="541" t="s">
        <v>811</v>
      </c>
      <c r="N78" s="558"/>
      <c r="O78" s="558" t="s">
        <v>811</v>
      </c>
    </row>
    <row r="79" spans="1:15" ht="30" hidden="1" customHeight="1" x14ac:dyDescent="0.25">
      <c r="A79" s="66" t="s">
        <v>3</v>
      </c>
      <c r="B79" s="66" t="s">
        <v>1802</v>
      </c>
      <c r="C79" s="540" t="s">
        <v>1795</v>
      </c>
      <c r="D79" s="564" t="s">
        <v>1796</v>
      </c>
      <c r="E79" s="565" t="s">
        <v>1797</v>
      </c>
      <c r="F79" s="540" t="s">
        <v>1798</v>
      </c>
      <c r="G79" s="543" t="s">
        <v>1799</v>
      </c>
      <c r="H79" s="541"/>
      <c r="I79" s="541" t="s">
        <v>1800</v>
      </c>
      <c r="J79" s="541" t="s">
        <v>1566</v>
      </c>
      <c r="K79" s="545" t="s">
        <v>1566</v>
      </c>
      <c r="L79" s="545" t="s">
        <v>1801</v>
      </c>
      <c r="M79" s="541" t="s">
        <v>1566</v>
      </c>
      <c r="N79" s="545">
        <v>2007</v>
      </c>
      <c r="O79" s="545" t="s">
        <v>1566</v>
      </c>
    </row>
    <row r="80" spans="1:15" ht="30" hidden="1" customHeight="1" x14ac:dyDescent="0.2">
      <c r="A80" s="66" t="s">
        <v>3</v>
      </c>
      <c r="B80" s="66" t="s">
        <v>404</v>
      </c>
      <c r="C80" s="540" t="s">
        <v>1256</v>
      </c>
      <c r="D80" s="540" t="s">
        <v>1257</v>
      </c>
      <c r="E80" s="541">
        <v>44691413</v>
      </c>
      <c r="F80" s="540" t="s">
        <v>1258</v>
      </c>
      <c r="G80" s="545" t="s">
        <v>1259</v>
      </c>
      <c r="H80" s="540">
        <v>44691426</v>
      </c>
      <c r="I80" s="540">
        <v>98430353</v>
      </c>
      <c r="J80" s="550" t="s">
        <v>1734</v>
      </c>
      <c r="K80" s="545" t="s">
        <v>811</v>
      </c>
      <c r="L80" s="545" t="s">
        <v>1482</v>
      </c>
      <c r="M80" s="541" t="s">
        <v>811</v>
      </c>
      <c r="N80" s="545">
        <v>2008</v>
      </c>
      <c r="O80" s="545" t="s">
        <v>811</v>
      </c>
    </row>
    <row r="81" spans="1:15" ht="30" hidden="1" customHeight="1" x14ac:dyDescent="0.2">
      <c r="A81" s="66" t="s">
        <v>3</v>
      </c>
      <c r="B81" s="66" t="s">
        <v>406</v>
      </c>
      <c r="C81" s="540" t="s">
        <v>1268</v>
      </c>
      <c r="D81" s="540" t="s">
        <v>1269</v>
      </c>
      <c r="E81" s="541">
        <v>44600454</v>
      </c>
      <c r="F81" s="540" t="s">
        <v>1270</v>
      </c>
      <c r="G81" s="545" t="s">
        <v>1271</v>
      </c>
      <c r="H81" s="540">
        <v>44600454</v>
      </c>
      <c r="I81" s="540">
        <v>98557332</v>
      </c>
      <c r="J81" s="544" t="s">
        <v>1959</v>
      </c>
      <c r="K81" s="545" t="s">
        <v>811</v>
      </c>
      <c r="L81" s="545" t="s">
        <v>1482</v>
      </c>
      <c r="M81" s="541" t="s">
        <v>1566</v>
      </c>
      <c r="N81" s="545">
        <v>2009</v>
      </c>
      <c r="O81" s="545" t="s">
        <v>1504</v>
      </c>
    </row>
    <row r="82" spans="1:15" ht="30" customHeight="1" x14ac:dyDescent="0.2">
      <c r="A82" s="66" t="s">
        <v>3</v>
      </c>
      <c r="B82" s="66" t="s">
        <v>408</v>
      </c>
      <c r="C82" s="583" t="s">
        <v>2833</v>
      </c>
      <c r="D82" s="540" t="s">
        <v>1236</v>
      </c>
      <c r="E82" s="541">
        <v>44527450</v>
      </c>
      <c r="F82" s="540" t="s">
        <v>1237</v>
      </c>
      <c r="G82" s="545" t="s">
        <v>1238</v>
      </c>
      <c r="H82" s="540">
        <v>44815380</v>
      </c>
      <c r="I82" s="540">
        <v>992180470</v>
      </c>
      <c r="J82" s="550" t="s">
        <v>2279</v>
      </c>
      <c r="K82" s="545" t="s">
        <v>1566</v>
      </c>
      <c r="L82" s="545">
        <v>2009</v>
      </c>
      <c r="M82" s="541" t="s">
        <v>1566</v>
      </c>
      <c r="N82" s="566">
        <v>2009</v>
      </c>
      <c r="O82" s="584" t="s">
        <v>1566</v>
      </c>
    </row>
    <row r="83" spans="1:15" ht="30" hidden="1" customHeight="1" x14ac:dyDescent="0.2">
      <c r="A83" s="66" t="s">
        <v>3</v>
      </c>
      <c r="B83" s="66" t="s">
        <v>409</v>
      </c>
      <c r="C83" s="540" t="s">
        <v>1239</v>
      </c>
      <c r="D83" s="540" t="s">
        <v>1240</v>
      </c>
      <c r="E83" s="541">
        <v>44526177</v>
      </c>
      <c r="F83" s="540" t="s">
        <v>1241</v>
      </c>
      <c r="G83" s="545" t="s">
        <v>1242</v>
      </c>
      <c r="H83" s="540">
        <v>44526173</v>
      </c>
      <c r="I83" s="540">
        <v>9803450387</v>
      </c>
      <c r="J83" s="541"/>
      <c r="K83" s="545"/>
      <c r="L83" s="545"/>
      <c r="M83" s="541"/>
      <c r="N83" s="545"/>
      <c r="O83" s="545"/>
    </row>
    <row r="84" spans="1:15" ht="30" hidden="1" customHeight="1" x14ac:dyDescent="0.2">
      <c r="A84" s="66" t="s">
        <v>3</v>
      </c>
      <c r="B84" s="66" t="s">
        <v>400</v>
      </c>
      <c r="C84" s="540" t="s">
        <v>1243</v>
      </c>
      <c r="D84" s="540" t="s">
        <v>1244</v>
      </c>
      <c r="E84" s="541">
        <v>44871178</v>
      </c>
      <c r="F84" s="540" t="s">
        <v>1243</v>
      </c>
      <c r="G84" s="545" t="s">
        <v>1245</v>
      </c>
      <c r="H84" s="540">
        <v>44871178</v>
      </c>
      <c r="I84" s="540"/>
      <c r="J84" s="541"/>
      <c r="K84" s="545"/>
      <c r="L84" s="545"/>
      <c r="M84" s="541"/>
      <c r="N84" s="545"/>
      <c r="O84" s="545"/>
    </row>
    <row r="85" spans="1:15" ht="30" hidden="1" customHeight="1" x14ac:dyDescent="0.2">
      <c r="A85" s="66" t="s">
        <v>3</v>
      </c>
      <c r="B85" s="66" t="s">
        <v>402</v>
      </c>
      <c r="C85" s="540" t="s">
        <v>1251</v>
      </c>
      <c r="D85" s="540" t="s">
        <v>1250</v>
      </c>
      <c r="E85" s="541">
        <v>44855422</v>
      </c>
      <c r="F85" s="540" t="s">
        <v>1251</v>
      </c>
      <c r="G85" s="545" t="s">
        <v>1250</v>
      </c>
      <c r="H85" s="540">
        <v>44855422</v>
      </c>
      <c r="I85" s="540">
        <v>955221165</v>
      </c>
      <c r="J85" s="541"/>
      <c r="K85" s="545"/>
      <c r="L85" s="545"/>
      <c r="M85" s="541"/>
      <c r="N85" s="545"/>
      <c r="O85" s="545"/>
    </row>
    <row r="86" spans="1:15" ht="30" hidden="1" customHeight="1" x14ac:dyDescent="0.2">
      <c r="A86" s="66" t="s">
        <v>3</v>
      </c>
      <c r="B86" s="66" t="s">
        <v>405</v>
      </c>
      <c r="C86" s="540" t="s">
        <v>1264</v>
      </c>
      <c r="D86" s="540" t="s">
        <v>1265</v>
      </c>
      <c r="E86" s="541">
        <v>44611265</v>
      </c>
      <c r="F86" s="540" t="s">
        <v>1266</v>
      </c>
      <c r="G86" s="545" t="s">
        <v>1267</v>
      </c>
      <c r="H86" s="540">
        <v>44611256</v>
      </c>
      <c r="I86" s="540">
        <v>996676336</v>
      </c>
      <c r="J86" s="541"/>
      <c r="K86" s="545"/>
      <c r="L86" s="545"/>
      <c r="M86" s="541"/>
      <c r="N86" s="545"/>
      <c r="O86" s="545"/>
    </row>
    <row r="87" spans="1:15" ht="30" hidden="1" customHeight="1" x14ac:dyDescent="0.2">
      <c r="A87" s="66" t="s">
        <v>3</v>
      </c>
      <c r="B87" s="66" t="s">
        <v>401</v>
      </c>
      <c r="C87" s="540" t="s">
        <v>1246</v>
      </c>
      <c r="D87" s="540" t="s">
        <v>1247</v>
      </c>
      <c r="E87" s="541">
        <v>44527891</v>
      </c>
      <c r="F87" s="540" t="s">
        <v>1248</v>
      </c>
      <c r="G87" s="545" t="s">
        <v>1249</v>
      </c>
      <c r="H87" s="540">
        <v>44527898</v>
      </c>
      <c r="I87" s="540">
        <v>99211146</v>
      </c>
      <c r="J87" s="541" t="s">
        <v>1247</v>
      </c>
      <c r="K87" s="545" t="s">
        <v>811</v>
      </c>
      <c r="L87" s="545" t="s">
        <v>1486</v>
      </c>
      <c r="M87" s="541" t="s">
        <v>811</v>
      </c>
      <c r="N87" s="545">
        <v>2012</v>
      </c>
      <c r="O87" s="545" t="s">
        <v>812</v>
      </c>
    </row>
    <row r="88" spans="1:15" ht="30" hidden="1" customHeight="1" x14ac:dyDescent="0.2">
      <c r="A88" s="66" t="s">
        <v>3</v>
      </c>
      <c r="B88" s="66" t="s">
        <v>403</v>
      </c>
      <c r="C88" s="540" t="s">
        <v>1252</v>
      </c>
      <c r="D88" s="540" t="s">
        <v>1253</v>
      </c>
      <c r="E88" s="541">
        <v>44525510</v>
      </c>
      <c r="F88" s="540" t="s">
        <v>1254</v>
      </c>
      <c r="G88" s="545" t="s">
        <v>1255</v>
      </c>
      <c r="H88" s="540">
        <v>44525512</v>
      </c>
      <c r="I88" s="540">
        <v>98430138</v>
      </c>
      <c r="J88" s="550" t="s">
        <v>2030</v>
      </c>
      <c r="K88" s="545" t="s">
        <v>811</v>
      </c>
      <c r="L88" s="545" t="s">
        <v>1482</v>
      </c>
      <c r="M88" s="541" t="s">
        <v>811</v>
      </c>
      <c r="N88" s="545">
        <v>2012</v>
      </c>
      <c r="O88" s="545" t="s">
        <v>812</v>
      </c>
    </row>
    <row r="89" spans="1:15" ht="30" hidden="1" customHeight="1" x14ac:dyDescent="0.2">
      <c r="A89" s="66" t="s">
        <v>3</v>
      </c>
      <c r="B89" s="66" t="s">
        <v>410</v>
      </c>
      <c r="C89" s="540" t="s">
        <v>1273</v>
      </c>
      <c r="D89" s="540" t="s">
        <v>1272</v>
      </c>
      <c r="E89" s="541">
        <v>44885343</v>
      </c>
      <c r="F89" s="540" t="s">
        <v>1273</v>
      </c>
      <c r="G89" s="545" t="s">
        <v>1272</v>
      </c>
      <c r="H89" s="540">
        <v>44885343</v>
      </c>
      <c r="I89" s="542" t="s">
        <v>2219</v>
      </c>
      <c r="J89" s="541" t="s">
        <v>2220</v>
      </c>
      <c r="K89" s="545" t="s">
        <v>811</v>
      </c>
      <c r="L89" s="545" t="s">
        <v>1485</v>
      </c>
      <c r="M89" s="541" t="s">
        <v>811</v>
      </c>
      <c r="N89" s="545">
        <v>2012</v>
      </c>
      <c r="O89" s="545" t="s">
        <v>812</v>
      </c>
    </row>
    <row r="90" spans="1:15" ht="30" hidden="1" customHeight="1" x14ac:dyDescent="0.2">
      <c r="A90" s="66" t="s">
        <v>3</v>
      </c>
      <c r="B90" s="66" t="s">
        <v>407</v>
      </c>
      <c r="C90" s="540" t="s">
        <v>1260</v>
      </c>
      <c r="D90" s="540" t="s">
        <v>1261</v>
      </c>
      <c r="E90" s="541">
        <v>44672043</v>
      </c>
      <c r="F90" s="540" t="s">
        <v>1262</v>
      </c>
      <c r="G90" s="545" t="s">
        <v>1263</v>
      </c>
      <c r="H90" s="540">
        <v>44672043</v>
      </c>
      <c r="I90" s="540">
        <v>911460000</v>
      </c>
      <c r="J90" s="550" t="s">
        <v>2241</v>
      </c>
      <c r="K90" s="545" t="s">
        <v>811</v>
      </c>
      <c r="L90" s="545" t="s">
        <v>1482</v>
      </c>
      <c r="M90" s="541" t="s">
        <v>811</v>
      </c>
      <c r="N90" s="545">
        <v>2014</v>
      </c>
      <c r="O90" s="545" t="s">
        <v>811</v>
      </c>
    </row>
    <row r="91" spans="1:15" ht="30" hidden="1" customHeight="1" x14ac:dyDescent="0.2">
      <c r="A91" s="239" t="s">
        <v>17</v>
      </c>
      <c r="B91" s="66" t="s">
        <v>414</v>
      </c>
      <c r="C91" s="540" t="s">
        <v>1994</v>
      </c>
      <c r="D91" s="540" t="s">
        <v>1995</v>
      </c>
      <c r="E91" s="541" t="s">
        <v>1996</v>
      </c>
      <c r="F91" s="540" t="s">
        <v>1997</v>
      </c>
      <c r="G91" s="545" t="s">
        <v>1998</v>
      </c>
      <c r="H91" s="541" t="s">
        <v>1999</v>
      </c>
      <c r="I91" s="541" t="s">
        <v>2000</v>
      </c>
      <c r="J91" s="550" t="s">
        <v>2001</v>
      </c>
      <c r="K91" s="545" t="s">
        <v>811</v>
      </c>
      <c r="L91" s="545" t="s">
        <v>1485</v>
      </c>
      <c r="M91" s="541" t="s">
        <v>811</v>
      </c>
      <c r="N91" s="545">
        <v>2008</v>
      </c>
      <c r="O91" s="545" t="s">
        <v>811</v>
      </c>
    </row>
    <row r="92" spans="1:15" ht="30" hidden="1" customHeight="1" x14ac:dyDescent="0.2">
      <c r="A92" s="239" t="s">
        <v>17</v>
      </c>
      <c r="B92" s="242" t="s">
        <v>415</v>
      </c>
      <c r="C92" s="540" t="s">
        <v>2063</v>
      </c>
      <c r="D92" s="564" t="s">
        <v>2064</v>
      </c>
      <c r="E92" s="541" t="s">
        <v>2065</v>
      </c>
      <c r="F92" s="540" t="s">
        <v>2066</v>
      </c>
      <c r="G92" s="543" t="s">
        <v>2067</v>
      </c>
      <c r="H92" s="541" t="s">
        <v>2068</v>
      </c>
      <c r="I92" s="541"/>
      <c r="J92" s="550" t="s">
        <v>2069</v>
      </c>
      <c r="K92" s="545" t="s">
        <v>811</v>
      </c>
      <c r="L92" s="545" t="s">
        <v>1482</v>
      </c>
      <c r="M92" s="541" t="s">
        <v>811</v>
      </c>
      <c r="N92" s="545">
        <v>2008</v>
      </c>
      <c r="O92" s="545" t="s">
        <v>811</v>
      </c>
    </row>
    <row r="93" spans="1:15" ht="30" hidden="1" customHeight="1" x14ac:dyDescent="0.2">
      <c r="A93" s="239" t="s">
        <v>17</v>
      </c>
      <c r="B93" s="219" t="s">
        <v>418</v>
      </c>
      <c r="C93" s="540" t="s">
        <v>2074</v>
      </c>
      <c r="D93" s="564" t="s">
        <v>2075</v>
      </c>
      <c r="E93" s="541" t="s">
        <v>2076</v>
      </c>
      <c r="F93" s="540" t="s">
        <v>2077</v>
      </c>
      <c r="G93" s="545" t="s">
        <v>2078</v>
      </c>
      <c r="H93" s="541" t="s">
        <v>2079</v>
      </c>
      <c r="I93" s="541" t="s">
        <v>2080</v>
      </c>
      <c r="J93" s="541"/>
      <c r="K93" s="545" t="s">
        <v>811</v>
      </c>
      <c r="L93" s="545" t="s">
        <v>1485</v>
      </c>
      <c r="M93" s="541" t="s">
        <v>811</v>
      </c>
      <c r="N93" s="545">
        <v>2009</v>
      </c>
      <c r="O93" s="545" t="s">
        <v>811</v>
      </c>
    </row>
    <row r="94" spans="1:15" ht="30" hidden="1" customHeight="1" x14ac:dyDescent="0.2">
      <c r="A94" s="239" t="s">
        <v>17</v>
      </c>
      <c r="B94" s="66" t="s">
        <v>1979</v>
      </c>
      <c r="C94" s="540" t="s">
        <v>1980</v>
      </c>
      <c r="D94" s="540" t="s">
        <v>1981</v>
      </c>
      <c r="E94" s="541" t="s">
        <v>1982</v>
      </c>
      <c r="F94" s="540" t="s">
        <v>1983</v>
      </c>
      <c r="G94" s="545" t="s">
        <v>1984</v>
      </c>
      <c r="H94" s="541" t="s">
        <v>1985</v>
      </c>
      <c r="I94" s="541" t="s">
        <v>1986</v>
      </c>
      <c r="J94" s="550" t="s">
        <v>1987</v>
      </c>
      <c r="K94" s="545" t="s">
        <v>812</v>
      </c>
      <c r="L94" s="545"/>
      <c r="M94" s="541" t="s">
        <v>811</v>
      </c>
      <c r="N94" s="545">
        <v>2009</v>
      </c>
      <c r="O94" s="545" t="s">
        <v>811</v>
      </c>
    </row>
    <row r="95" spans="1:15" ht="30.2" hidden="1" customHeight="1" x14ac:dyDescent="0.2">
      <c r="A95" s="239" t="s">
        <v>17</v>
      </c>
      <c r="B95" s="66" t="s">
        <v>2490</v>
      </c>
      <c r="C95" s="540" t="s">
        <v>2185</v>
      </c>
      <c r="D95" s="567" t="s">
        <v>2186</v>
      </c>
      <c r="E95" s="541" t="s">
        <v>2187</v>
      </c>
      <c r="F95" s="540" t="s">
        <v>2188</v>
      </c>
      <c r="G95" s="568" t="s">
        <v>2189</v>
      </c>
      <c r="H95" s="541">
        <v>21340561</v>
      </c>
      <c r="I95" s="541">
        <v>993137708</v>
      </c>
      <c r="J95" s="569" t="s">
        <v>2190</v>
      </c>
      <c r="K95" s="545" t="s">
        <v>811</v>
      </c>
      <c r="L95" s="545" t="s">
        <v>1482</v>
      </c>
      <c r="M95" s="541" t="s">
        <v>811</v>
      </c>
      <c r="N95" s="545">
        <v>2010</v>
      </c>
      <c r="O95" s="545" t="s">
        <v>812</v>
      </c>
    </row>
    <row r="96" spans="1:15" ht="30" hidden="1" customHeight="1" x14ac:dyDescent="0.2">
      <c r="A96" s="239" t="s">
        <v>17</v>
      </c>
      <c r="B96" s="66" t="s">
        <v>417</v>
      </c>
      <c r="C96" s="540" t="s">
        <v>2202</v>
      </c>
      <c r="D96" s="540" t="s">
        <v>2203</v>
      </c>
      <c r="E96" s="541" t="s">
        <v>2204</v>
      </c>
      <c r="F96" s="540" t="s">
        <v>2205</v>
      </c>
      <c r="G96" s="545" t="s">
        <v>2206</v>
      </c>
      <c r="H96" s="541" t="s">
        <v>2207</v>
      </c>
      <c r="I96" s="541" t="s">
        <v>2208</v>
      </c>
      <c r="J96" s="550" t="s">
        <v>2209</v>
      </c>
      <c r="K96" s="545" t="s">
        <v>811</v>
      </c>
      <c r="L96" s="545" t="s">
        <v>1485</v>
      </c>
      <c r="M96" s="541" t="s">
        <v>811</v>
      </c>
      <c r="N96" s="545">
        <v>2012</v>
      </c>
      <c r="O96" s="545" t="s">
        <v>811</v>
      </c>
    </row>
    <row r="97" spans="1:15" ht="30" hidden="1" customHeight="1" x14ac:dyDescent="0.2">
      <c r="A97" s="239" t="s">
        <v>17</v>
      </c>
      <c r="B97" s="66" t="s">
        <v>413</v>
      </c>
      <c r="C97" s="540" t="s">
        <v>2372</v>
      </c>
      <c r="D97" s="540" t="s">
        <v>2373</v>
      </c>
      <c r="E97" s="541" t="s">
        <v>2374</v>
      </c>
      <c r="F97" s="540" t="s">
        <v>2375</v>
      </c>
      <c r="G97" s="545" t="s">
        <v>2376</v>
      </c>
      <c r="H97" s="541" t="s">
        <v>2377</v>
      </c>
      <c r="I97" s="541" t="s">
        <v>2378</v>
      </c>
      <c r="J97" s="550" t="s">
        <v>2379</v>
      </c>
      <c r="K97" s="570" t="s">
        <v>811</v>
      </c>
      <c r="L97" s="543" t="s">
        <v>1482</v>
      </c>
      <c r="M97" s="541" t="s">
        <v>1566</v>
      </c>
      <c r="N97" s="545">
        <v>2014</v>
      </c>
      <c r="O97" s="545" t="s">
        <v>1654</v>
      </c>
    </row>
    <row r="98" spans="1:15" ht="30" hidden="1" customHeight="1" x14ac:dyDescent="0.2">
      <c r="A98" s="66" t="s">
        <v>15</v>
      </c>
      <c r="B98" s="66" t="s">
        <v>422</v>
      </c>
      <c r="C98" s="540" t="s">
        <v>1279</v>
      </c>
      <c r="D98" s="571" t="s">
        <v>1280</v>
      </c>
      <c r="E98" s="541" t="s">
        <v>1281</v>
      </c>
      <c r="F98" s="572" t="s">
        <v>1282</v>
      </c>
      <c r="G98" s="573" t="s">
        <v>1283</v>
      </c>
      <c r="H98" s="541" t="s">
        <v>1281</v>
      </c>
      <c r="I98" s="541" t="s">
        <v>1284</v>
      </c>
      <c r="J98" s="541" t="s">
        <v>2133</v>
      </c>
      <c r="K98" s="545" t="s">
        <v>811</v>
      </c>
      <c r="L98" s="545" t="s">
        <v>1482</v>
      </c>
      <c r="M98" s="541" t="s">
        <v>811</v>
      </c>
      <c r="N98" s="545">
        <v>2008</v>
      </c>
      <c r="O98" s="545" t="s">
        <v>812</v>
      </c>
    </row>
    <row r="99" spans="1:15" ht="30" hidden="1" customHeight="1" x14ac:dyDescent="0.2">
      <c r="A99" s="66" t="s">
        <v>15</v>
      </c>
      <c r="B99" s="66" t="s">
        <v>416</v>
      </c>
      <c r="C99" s="540" t="s">
        <v>1285</v>
      </c>
      <c r="D99" s="540" t="s">
        <v>1286</v>
      </c>
      <c r="E99" s="541" t="s">
        <v>1287</v>
      </c>
      <c r="F99" s="540" t="s">
        <v>1288</v>
      </c>
      <c r="G99" s="545" t="s">
        <v>1289</v>
      </c>
      <c r="H99" s="541" t="s">
        <v>1290</v>
      </c>
      <c r="I99" s="541">
        <v>913800851</v>
      </c>
      <c r="J99" s="550" t="s">
        <v>2013</v>
      </c>
      <c r="K99" s="545" t="s">
        <v>1505</v>
      </c>
      <c r="L99" s="545" t="s">
        <v>1482</v>
      </c>
      <c r="M99" s="541" t="s">
        <v>1505</v>
      </c>
      <c r="N99" s="545">
        <v>2009</v>
      </c>
      <c r="O99" s="545" t="s">
        <v>1505</v>
      </c>
    </row>
    <row r="100" spans="1:15" ht="30" hidden="1" customHeight="1" x14ac:dyDescent="0.2">
      <c r="A100" s="66" t="s">
        <v>15</v>
      </c>
      <c r="B100" s="66" t="s">
        <v>421</v>
      </c>
      <c r="C100" s="574" t="s">
        <v>1274</v>
      </c>
      <c r="D100" s="572" t="s">
        <v>1275</v>
      </c>
      <c r="E100" s="575" t="s">
        <v>1496</v>
      </c>
      <c r="F100" s="540" t="s">
        <v>1276</v>
      </c>
      <c r="G100" s="573" t="s">
        <v>1277</v>
      </c>
      <c r="H100" s="541" t="s">
        <v>1278</v>
      </c>
      <c r="I100" s="540">
        <v>914070546</v>
      </c>
      <c r="J100" s="550" t="s">
        <v>1588</v>
      </c>
      <c r="K100" s="545" t="s">
        <v>811</v>
      </c>
      <c r="L100" s="545" t="s">
        <v>1482</v>
      </c>
      <c r="M100" s="541" t="s">
        <v>811</v>
      </c>
      <c r="N100" s="545">
        <v>2011</v>
      </c>
      <c r="O100" s="545" t="s">
        <v>811</v>
      </c>
    </row>
    <row r="101" spans="1:15" ht="30" hidden="1" customHeight="1" x14ac:dyDescent="0.2">
      <c r="A101" s="66" t="s">
        <v>15</v>
      </c>
      <c r="B101" s="66" t="s">
        <v>424</v>
      </c>
      <c r="C101" s="540" t="s">
        <v>1295</v>
      </c>
      <c r="D101" s="571" t="s">
        <v>1296</v>
      </c>
      <c r="E101" s="541" t="s">
        <v>1297</v>
      </c>
      <c r="F101" s="540" t="s">
        <v>1298</v>
      </c>
      <c r="G101" s="573" t="s">
        <v>1296</v>
      </c>
      <c r="H101" s="575" t="s">
        <v>1299</v>
      </c>
      <c r="I101" s="541"/>
      <c r="J101" s="541"/>
      <c r="K101" s="545"/>
      <c r="L101" s="545"/>
      <c r="M101" s="541"/>
      <c r="N101" s="545"/>
      <c r="O101" s="545"/>
    </row>
    <row r="102" spans="1:15" ht="30" hidden="1" customHeight="1" x14ac:dyDescent="0.2">
      <c r="A102" s="66" t="s">
        <v>15</v>
      </c>
      <c r="B102" s="66" t="s">
        <v>423</v>
      </c>
      <c r="C102" s="540" t="s">
        <v>1291</v>
      </c>
      <c r="D102" s="540" t="s">
        <v>1292</v>
      </c>
      <c r="E102" s="541" t="s">
        <v>1293</v>
      </c>
      <c r="F102" s="540" t="s">
        <v>1291</v>
      </c>
      <c r="G102" s="545" t="s">
        <v>1292</v>
      </c>
      <c r="H102" s="541" t="s">
        <v>1293</v>
      </c>
      <c r="I102" s="541" t="s">
        <v>1294</v>
      </c>
      <c r="J102" s="541" t="s">
        <v>1585</v>
      </c>
      <c r="K102" s="545" t="s">
        <v>811</v>
      </c>
      <c r="L102" s="545" t="s">
        <v>1484</v>
      </c>
      <c r="M102" s="541" t="s">
        <v>811</v>
      </c>
      <c r="N102" s="545">
        <v>2016</v>
      </c>
      <c r="O102" s="545" t="s">
        <v>812</v>
      </c>
    </row>
    <row r="103" spans="1:15" ht="30" hidden="1" customHeight="1" x14ac:dyDescent="0.2">
      <c r="A103" s="66" t="s">
        <v>5</v>
      </c>
      <c r="B103" s="66" t="s">
        <v>426</v>
      </c>
      <c r="C103" s="540" t="s">
        <v>1307</v>
      </c>
      <c r="D103" s="540" t="s">
        <v>1308</v>
      </c>
      <c r="E103" s="541" t="s">
        <v>1309</v>
      </c>
      <c r="F103" s="540" t="s">
        <v>1310</v>
      </c>
      <c r="G103" s="543" t="s">
        <v>1608</v>
      </c>
      <c r="H103" s="541" t="s">
        <v>1311</v>
      </c>
      <c r="I103" s="541" t="s">
        <v>1312</v>
      </c>
      <c r="J103" s="550" t="s">
        <v>1609</v>
      </c>
      <c r="K103" s="545" t="s">
        <v>1505</v>
      </c>
      <c r="L103" s="545" t="s">
        <v>1482</v>
      </c>
      <c r="M103" s="541" t="s">
        <v>1505</v>
      </c>
      <c r="N103" s="545">
        <v>2008</v>
      </c>
      <c r="O103" s="545" t="s">
        <v>1505</v>
      </c>
    </row>
    <row r="104" spans="1:15" ht="30" hidden="1" customHeight="1" x14ac:dyDescent="0.2">
      <c r="A104" s="66" t="s">
        <v>5</v>
      </c>
      <c r="B104" s="66" t="s">
        <v>425</v>
      </c>
      <c r="C104" s="540" t="s">
        <v>1300</v>
      </c>
      <c r="D104" s="540" t="s">
        <v>1301</v>
      </c>
      <c r="E104" s="541" t="s">
        <v>1302</v>
      </c>
      <c r="F104" s="540" t="s">
        <v>1303</v>
      </c>
      <c r="G104" s="543" t="s">
        <v>1304</v>
      </c>
      <c r="H104" s="541" t="s">
        <v>1305</v>
      </c>
      <c r="I104" s="541" t="s">
        <v>1306</v>
      </c>
      <c r="J104" s="550" t="s">
        <v>1879</v>
      </c>
      <c r="K104" s="545" t="s">
        <v>811</v>
      </c>
      <c r="L104" s="545" t="s">
        <v>1482</v>
      </c>
      <c r="M104" s="541" t="s">
        <v>811</v>
      </c>
      <c r="N104" s="545">
        <v>2012</v>
      </c>
      <c r="O104" s="545" t="s">
        <v>812</v>
      </c>
    </row>
    <row r="105" spans="1:15" ht="30" hidden="1" customHeight="1" x14ac:dyDescent="0.2">
      <c r="A105" s="66" t="s">
        <v>10</v>
      </c>
      <c r="B105" s="66" t="s">
        <v>429</v>
      </c>
      <c r="C105" s="540" t="s">
        <v>1324</v>
      </c>
      <c r="D105" s="540" t="s">
        <v>1325</v>
      </c>
      <c r="E105" s="541" t="s">
        <v>1326</v>
      </c>
      <c r="F105" s="540" t="s">
        <v>1890</v>
      </c>
      <c r="G105" s="543" t="s">
        <v>1891</v>
      </c>
      <c r="H105" s="541" t="s">
        <v>1892</v>
      </c>
      <c r="I105" s="541" t="s">
        <v>1893</v>
      </c>
      <c r="J105" s="550" t="s">
        <v>1894</v>
      </c>
      <c r="K105" s="558" t="s">
        <v>812</v>
      </c>
      <c r="L105" s="545"/>
      <c r="M105" s="541" t="s">
        <v>811</v>
      </c>
      <c r="N105" s="545">
        <v>2010</v>
      </c>
      <c r="O105" s="545" t="s">
        <v>811</v>
      </c>
    </row>
    <row r="106" spans="1:15" ht="39" hidden="1" customHeight="1" x14ac:dyDescent="0.2">
      <c r="A106" s="66" t="s">
        <v>10</v>
      </c>
      <c r="B106" s="66" t="s">
        <v>430</v>
      </c>
      <c r="C106" s="540" t="s">
        <v>1327</v>
      </c>
      <c r="D106" s="540" t="s">
        <v>1328</v>
      </c>
      <c r="E106" s="541" t="s">
        <v>1329</v>
      </c>
      <c r="F106" s="540" t="s">
        <v>1330</v>
      </c>
      <c r="G106" s="545" t="s">
        <v>1331</v>
      </c>
      <c r="H106" s="541" t="s">
        <v>1329</v>
      </c>
      <c r="I106" s="541" t="s">
        <v>1332</v>
      </c>
      <c r="J106" s="550" t="s">
        <v>2309</v>
      </c>
      <c r="K106" s="545" t="s">
        <v>811</v>
      </c>
      <c r="L106" s="545" t="s">
        <v>1482</v>
      </c>
      <c r="M106" s="541" t="s">
        <v>811</v>
      </c>
      <c r="N106" s="545">
        <v>2010</v>
      </c>
      <c r="O106" s="545" t="s">
        <v>811</v>
      </c>
    </row>
    <row r="107" spans="1:15" ht="30" hidden="1" customHeight="1" x14ac:dyDescent="0.2">
      <c r="A107" s="66" t="s">
        <v>10</v>
      </c>
      <c r="B107" s="66" t="s">
        <v>1494</v>
      </c>
      <c r="C107" s="540" t="s">
        <v>1318</v>
      </c>
      <c r="D107" s="540" t="s">
        <v>1319</v>
      </c>
      <c r="E107" s="541" t="s">
        <v>1320</v>
      </c>
      <c r="F107" s="540" t="s">
        <v>1321</v>
      </c>
      <c r="G107" s="545" t="s">
        <v>1322</v>
      </c>
      <c r="H107" s="541" t="s">
        <v>1320</v>
      </c>
      <c r="I107" s="541" t="s">
        <v>1323</v>
      </c>
      <c r="J107" s="550" t="s">
        <v>1592</v>
      </c>
      <c r="K107" s="545" t="s">
        <v>1505</v>
      </c>
      <c r="L107" s="545" t="s">
        <v>1482</v>
      </c>
      <c r="M107" s="541" t="s">
        <v>1505</v>
      </c>
      <c r="N107" s="545">
        <v>2011</v>
      </c>
      <c r="O107" s="545" t="s">
        <v>811</v>
      </c>
    </row>
    <row r="108" spans="1:15" ht="30" hidden="1" customHeight="1" x14ac:dyDescent="0.2">
      <c r="A108" s="66" t="s">
        <v>10</v>
      </c>
      <c r="B108" s="66" t="s">
        <v>427</v>
      </c>
      <c r="C108" s="540" t="s">
        <v>1313</v>
      </c>
      <c r="D108" s="540" t="s">
        <v>1314</v>
      </c>
      <c r="E108" s="541" t="s">
        <v>1315</v>
      </c>
      <c r="F108" s="540" t="s">
        <v>1316</v>
      </c>
      <c r="G108" s="545"/>
      <c r="H108" s="541" t="s">
        <v>1315</v>
      </c>
      <c r="I108" s="541" t="s">
        <v>1317</v>
      </c>
      <c r="J108" s="550" t="s">
        <v>2236</v>
      </c>
      <c r="K108" s="545" t="s">
        <v>812</v>
      </c>
      <c r="L108" s="545" t="s">
        <v>1486</v>
      </c>
      <c r="M108" s="541" t="s">
        <v>811</v>
      </c>
      <c r="N108" s="545">
        <v>2014</v>
      </c>
      <c r="O108" s="545" t="s">
        <v>811</v>
      </c>
    </row>
    <row r="109" spans="1:15" ht="30" hidden="1" customHeight="1" x14ac:dyDescent="0.2">
      <c r="A109" s="66" t="s">
        <v>16</v>
      </c>
      <c r="B109" s="66" t="s">
        <v>432</v>
      </c>
      <c r="C109" s="540" t="s">
        <v>1340</v>
      </c>
      <c r="D109" s="540" t="s">
        <v>1341</v>
      </c>
      <c r="E109" s="541" t="s">
        <v>1342</v>
      </c>
      <c r="F109" s="540" t="s">
        <v>1343</v>
      </c>
      <c r="G109" s="545" t="s">
        <v>1344</v>
      </c>
      <c r="H109" s="541" t="s">
        <v>1345</v>
      </c>
      <c r="I109" s="541" t="s">
        <v>1346</v>
      </c>
      <c r="J109" s="550" t="s">
        <v>1598</v>
      </c>
      <c r="K109" s="545" t="s">
        <v>811</v>
      </c>
      <c r="L109" s="545" t="s">
        <v>1486</v>
      </c>
      <c r="M109" s="541" t="s">
        <v>811</v>
      </c>
      <c r="N109" s="545">
        <v>2008</v>
      </c>
      <c r="O109" s="545" t="s">
        <v>811</v>
      </c>
    </row>
    <row r="110" spans="1:15" ht="30" hidden="1" customHeight="1" x14ac:dyDescent="0.2">
      <c r="A110" s="66" t="s">
        <v>16</v>
      </c>
      <c r="B110" s="66" t="s">
        <v>436</v>
      </c>
      <c r="C110" s="540" t="s">
        <v>1359</v>
      </c>
      <c r="D110" s="540" t="s">
        <v>1360</v>
      </c>
      <c r="E110" s="541" t="s">
        <v>1361</v>
      </c>
      <c r="F110" s="540" t="s">
        <v>1362</v>
      </c>
      <c r="G110" s="545" t="s">
        <v>1363</v>
      </c>
      <c r="H110" s="541" t="s">
        <v>1364</v>
      </c>
      <c r="I110" s="541" t="s">
        <v>1365</v>
      </c>
      <c r="J110" s="557" t="s">
        <v>1602</v>
      </c>
      <c r="K110" s="545" t="s">
        <v>1566</v>
      </c>
      <c r="L110" s="545" t="s">
        <v>1482</v>
      </c>
      <c r="M110" s="541" t="s">
        <v>1566</v>
      </c>
      <c r="N110" s="545">
        <v>2009</v>
      </c>
      <c r="O110" s="545" t="s">
        <v>1566</v>
      </c>
    </row>
    <row r="111" spans="1:15" ht="30" hidden="1" customHeight="1" x14ac:dyDescent="0.2">
      <c r="A111" s="66" t="s">
        <v>16</v>
      </c>
      <c r="B111" s="66" t="s">
        <v>431</v>
      </c>
      <c r="C111" s="540" t="s">
        <v>1333</v>
      </c>
      <c r="D111" s="540" t="s">
        <v>1334</v>
      </c>
      <c r="E111" s="541" t="s">
        <v>1335</v>
      </c>
      <c r="F111" s="540" t="s">
        <v>1336</v>
      </c>
      <c r="G111" s="543" t="s">
        <v>1337</v>
      </c>
      <c r="H111" s="541" t="s">
        <v>1338</v>
      </c>
      <c r="I111" s="541" t="s">
        <v>1339</v>
      </c>
      <c r="J111" s="551" t="s">
        <v>1663</v>
      </c>
      <c r="K111" s="545" t="s">
        <v>811</v>
      </c>
      <c r="L111" s="545" t="s">
        <v>1482</v>
      </c>
      <c r="M111" s="545" t="s">
        <v>811</v>
      </c>
      <c r="N111" s="545">
        <v>2010</v>
      </c>
      <c r="O111" s="545" t="s">
        <v>811</v>
      </c>
    </row>
    <row r="112" spans="1:15" ht="30" hidden="1" customHeight="1" x14ac:dyDescent="0.2">
      <c r="A112" s="66" t="s">
        <v>16</v>
      </c>
      <c r="B112" s="67" t="s">
        <v>2491</v>
      </c>
      <c r="C112" s="540" t="s">
        <v>1347</v>
      </c>
      <c r="D112" s="540" t="s">
        <v>1348</v>
      </c>
      <c r="E112" s="541" t="s">
        <v>1349</v>
      </c>
      <c r="F112" s="540" t="s">
        <v>1347</v>
      </c>
      <c r="G112" s="545" t="s">
        <v>1348</v>
      </c>
      <c r="H112" s="541" t="s">
        <v>1350</v>
      </c>
      <c r="I112" s="541" t="s">
        <v>1351</v>
      </c>
      <c r="J112" s="541"/>
      <c r="K112" s="545" t="s">
        <v>812</v>
      </c>
      <c r="L112" s="545"/>
      <c r="M112" s="541" t="s">
        <v>811</v>
      </c>
      <c r="N112" s="545">
        <v>2012</v>
      </c>
      <c r="O112" s="545" t="s">
        <v>811</v>
      </c>
    </row>
    <row r="113" spans="1:15" ht="30" hidden="1" customHeight="1" x14ac:dyDescent="0.2">
      <c r="A113" s="66" t="s">
        <v>16</v>
      </c>
      <c r="B113" s="66" t="s">
        <v>434</v>
      </c>
      <c r="C113" s="540" t="s">
        <v>1352</v>
      </c>
      <c r="D113" s="540" t="s">
        <v>1353</v>
      </c>
      <c r="E113" s="541" t="s">
        <v>1354</v>
      </c>
      <c r="F113" s="540" t="s">
        <v>1352</v>
      </c>
      <c r="G113" s="545" t="s">
        <v>1353</v>
      </c>
      <c r="H113" s="541" t="s">
        <v>1354</v>
      </c>
      <c r="I113" s="541"/>
      <c r="J113" s="541"/>
      <c r="K113" s="545"/>
      <c r="L113" s="545"/>
      <c r="M113" s="541"/>
      <c r="N113" s="545"/>
      <c r="O113" s="545"/>
    </row>
    <row r="114" spans="1:15" ht="30" hidden="1" customHeight="1" x14ac:dyDescent="0.2">
      <c r="A114" s="66" t="s">
        <v>16</v>
      </c>
      <c r="B114" s="66" t="s">
        <v>2268</v>
      </c>
      <c r="C114" s="540" t="s">
        <v>1355</v>
      </c>
      <c r="D114" s="540" t="s">
        <v>1356</v>
      </c>
      <c r="E114" s="541" t="s">
        <v>1357</v>
      </c>
      <c r="F114" s="540" t="s">
        <v>1355</v>
      </c>
      <c r="G114" s="545" t="s">
        <v>1356</v>
      </c>
      <c r="H114" s="541" t="s">
        <v>1357</v>
      </c>
      <c r="I114" s="541" t="s">
        <v>1358</v>
      </c>
      <c r="J114" s="550" t="s">
        <v>2269</v>
      </c>
      <c r="K114" s="545" t="s">
        <v>811</v>
      </c>
      <c r="L114" s="545" t="s">
        <v>1482</v>
      </c>
      <c r="M114" s="541" t="s">
        <v>812</v>
      </c>
      <c r="N114" s="545"/>
      <c r="O114" s="545"/>
    </row>
    <row r="115" spans="1:15" ht="30" hidden="1" customHeight="1" x14ac:dyDescent="0.2">
      <c r="A115" s="66" t="s">
        <v>13</v>
      </c>
      <c r="B115" s="66" t="s">
        <v>444</v>
      </c>
      <c r="C115" s="540" t="s">
        <v>1402</v>
      </c>
      <c r="D115" s="540" t="s">
        <v>1403</v>
      </c>
      <c r="E115" s="541" t="s">
        <v>1404</v>
      </c>
      <c r="F115" s="540" t="s">
        <v>1405</v>
      </c>
      <c r="G115" s="545" t="s">
        <v>1406</v>
      </c>
      <c r="H115" s="541" t="s">
        <v>1407</v>
      </c>
      <c r="I115" s="541" t="s">
        <v>1408</v>
      </c>
      <c r="J115" s="550" t="s">
        <v>2254</v>
      </c>
      <c r="K115" s="545" t="s">
        <v>811</v>
      </c>
      <c r="L115" s="545" t="s">
        <v>1482</v>
      </c>
      <c r="M115" s="541" t="s">
        <v>811</v>
      </c>
      <c r="N115" s="545">
        <v>2006</v>
      </c>
      <c r="O115" s="545" t="s">
        <v>811</v>
      </c>
    </row>
    <row r="116" spans="1:15" ht="30" hidden="1" customHeight="1" x14ac:dyDescent="0.2">
      <c r="A116" s="66" t="s">
        <v>13</v>
      </c>
      <c r="B116" s="66" t="s">
        <v>1375</v>
      </c>
      <c r="C116" s="540" t="s">
        <v>1376</v>
      </c>
      <c r="D116" s="540" t="s">
        <v>1377</v>
      </c>
      <c r="E116" s="541" t="s">
        <v>1378</v>
      </c>
      <c r="F116" s="540"/>
      <c r="G116" s="543" t="s">
        <v>2179</v>
      </c>
      <c r="H116" s="541" t="s">
        <v>1378</v>
      </c>
      <c r="I116" s="541"/>
      <c r="J116" s="550" t="s">
        <v>2180</v>
      </c>
      <c r="K116" s="545" t="s">
        <v>811</v>
      </c>
      <c r="L116" s="545" t="s">
        <v>2180</v>
      </c>
      <c r="M116" s="541" t="s">
        <v>811</v>
      </c>
      <c r="N116" s="545">
        <v>2009</v>
      </c>
      <c r="O116" s="545"/>
    </row>
    <row r="117" spans="1:15" ht="30" hidden="1" customHeight="1" x14ac:dyDescent="0.2">
      <c r="A117" s="66" t="s">
        <v>13</v>
      </c>
      <c r="B117" s="66" t="s">
        <v>1901</v>
      </c>
      <c r="C117" s="540" t="s">
        <v>1409</v>
      </c>
      <c r="D117" s="540" t="s">
        <v>1410</v>
      </c>
      <c r="E117" s="541" t="s">
        <v>1411</v>
      </c>
      <c r="F117" s="540" t="s">
        <v>1412</v>
      </c>
      <c r="G117" s="545" t="s">
        <v>1413</v>
      </c>
      <c r="H117" s="541" t="s">
        <v>1414</v>
      </c>
      <c r="I117" s="541" t="s">
        <v>1415</v>
      </c>
      <c r="J117" s="541"/>
      <c r="K117" s="545" t="s">
        <v>1505</v>
      </c>
      <c r="L117" s="545"/>
      <c r="M117" s="541" t="s">
        <v>1505</v>
      </c>
      <c r="N117" s="545">
        <v>2013</v>
      </c>
      <c r="O117" s="545" t="s">
        <v>1504</v>
      </c>
    </row>
    <row r="118" spans="1:15" ht="30" hidden="1" customHeight="1" x14ac:dyDescent="0.2">
      <c r="A118" s="66" t="s">
        <v>13</v>
      </c>
      <c r="B118" s="66" t="s">
        <v>437</v>
      </c>
      <c r="C118" s="540" t="s">
        <v>1366</v>
      </c>
      <c r="D118" s="540" t="s">
        <v>1367</v>
      </c>
      <c r="E118" s="541" t="s">
        <v>1368</v>
      </c>
      <c r="F118" s="540" t="s">
        <v>1366</v>
      </c>
      <c r="G118" s="545" t="s">
        <v>1369</v>
      </c>
      <c r="H118" s="541" t="s">
        <v>1370</v>
      </c>
      <c r="I118" s="541" t="s">
        <v>1368</v>
      </c>
      <c r="J118" s="541"/>
      <c r="K118" s="545"/>
      <c r="L118" s="545"/>
      <c r="M118" s="541"/>
      <c r="N118" s="545"/>
      <c r="O118" s="545"/>
    </row>
    <row r="119" spans="1:15" ht="30" hidden="1" customHeight="1" x14ac:dyDescent="0.2">
      <c r="A119" s="66" t="s">
        <v>13</v>
      </c>
      <c r="B119" s="66" t="s">
        <v>438</v>
      </c>
      <c r="C119" s="540" t="s">
        <v>1371</v>
      </c>
      <c r="D119" s="540" t="s">
        <v>1372</v>
      </c>
      <c r="E119" s="541" t="s">
        <v>1373</v>
      </c>
      <c r="F119" s="540" t="s">
        <v>1371</v>
      </c>
      <c r="G119" s="545" t="s">
        <v>1372</v>
      </c>
      <c r="H119" s="541" t="s">
        <v>1373</v>
      </c>
      <c r="I119" s="541" t="s">
        <v>1374</v>
      </c>
      <c r="J119" s="541"/>
      <c r="K119" s="545"/>
      <c r="L119" s="545"/>
      <c r="M119" s="541"/>
      <c r="N119" s="545"/>
      <c r="O119" s="545"/>
    </row>
    <row r="120" spans="1:15" ht="30" hidden="1" customHeight="1" x14ac:dyDescent="0.2">
      <c r="A120" s="66" t="s">
        <v>13</v>
      </c>
      <c r="B120" s="66" t="s">
        <v>440</v>
      </c>
      <c r="C120" s="540" t="s">
        <v>1379</v>
      </c>
      <c r="D120" s="540" t="s">
        <v>1380</v>
      </c>
      <c r="E120" s="541" t="s">
        <v>1381</v>
      </c>
      <c r="F120" s="540" t="s">
        <v>1382</v>
      </c>
      <c r="G120" s="545" t="s">
        <v>1383</v>
      </c>
      <c r="H120" s="541" t="s">
        <v>1384</v>
      </c>
      <c r="I120" s="541" t="s">
        <v>1385</v>
      </c>
      <c r="J120" s="541"/>
      <c r="K120" s="545"/>
      <c r="L120" s="545"/>
      <c r="M120" s="541"/>
      <c r="N120" s="545"/>
      <c r="O120" s="545"/>
    </row>
    <row r="121" spans="1:15" ht="30" hidden="1" customHeight="1" x14ac:dyDescent="0.2">
      <c r="A121" s="66" t="s">
        <v>13</v>
      </c>
      <c r="B121" s="66" t="s">
        <v>441</v>
      </c>
      <c r="C121" s="540" t="s">
        <v>1386</v>
      </c>
      <c r="D121" s="540" t="s">
        <v>1387</v>
      </c>
      <c r="E121" s="541" t="s">
        <v>1388</v>
      </c>
      <c r="F121" s="540" t="s">
        <v>1389</v>
      </c>
      <c r="G121" s="545" t="s">
        <v>1387</v>
      </c>
      <c r="H121" s="541" t="s">
        <v>1388</v>
      </c>
      <c r="I121" s="541" t="s">
        <v>1390</v>
      </c>
      <c r="J121" s="541"/>
      <c r="K121" s="545"/>
      <c r="L121" s="545"/>
      <c r="M121" s="541"/>
      <c r="N121" s="545"/>
      <c r="O121" s="545"/>
    </row>
    <row r="122" spans="1:15" ht="30" hidden="1" customHeight="1" x14ac:dyDescent="0.2">
      <c r="A122" s="66" t="s">
        <v>13</v>
      </c>
      <c r="B122" s="66" t="s">
        <v>442</v>
      </c>
      <c r="C122" s="540" t="s">
        <v>1391</v>
      </c>
      <c r="D122" s="540" t="s">
        <v>1392</v>
      </c>
      <c r="E122" s="541" t="s">
        <v>1393</v>
      </c>
      <c r="F122" s="540" t="s">
        <v>1391</v>
      </c>
      <c r="G122" s="545" t="s">
        <v>1392</v>
      </c>
      <c r="H122" s="541" t="s">
        <v>1394</v>
      </c>
      <c r="I122" s="541" t="s">
        <v>1395</v>
      </c>
      <c r="J122" s="541"/>
      <c r="K122" s="545"/>
      <c r="L122" s="545"/>
      <c r="M122" s="541"/>
      <c r="N122" s="545"/>
      <c r="O122" s="545"/>
    </row>
    <row r="123" spans="1:15" ht="30" hidden="1" customHeight="1" x14ac:dyDescent="0.2">
      <c r="A123" s="66" t="s">
        <v>13</v>
      </c>
      <c r="B123" s="66" t="s">
        <v>443</v>
      </c>
      <c r="C123" s="540" t="s">
        <v>1396</v>
      </c>
      <c r="D123" s="540" t="s">
        <v>1397</v>
      </c>
      <c r="E123" s="541" t="s">
        <v>1398</v>
      </c>
      <c r="F123" s="540" t="s">
        <v>1399</v>
      </c>
      <c r="G123" s="545" t="s">
        <v>1400</v>
      </c>
      <c r="H123" s="541" t="s">
        <v>1401</v>
      </c>
      <c r="I123" s="540">
        <v>911378709</v>
      </c>
      <c r="J123" s="541"/>
      <c r="K123" s="545" t="s">
        <v>812</v>
      </c>
      <c r="L123" s="545"/>
      <c r="M123" s="541" t="s">
        <v>812</v>
      </c>
      <c r="N123" s="545"/>
      <c r="O123" s="545"/>
    </row>
    <row r="124" spans="1:15" ht="30" hidden="1" customHeight="1" x14ac:dyDescent="0.2">
      <c r="A124" s="66" t="s">
        <v>13</v>
      </c>
      <c r="B124" s="66" t="s">
        <v>446</v>
      </c>
      <c r="C124" s="540" t="s">
        <v>1416</v>
      </c>
      <c r="D124" s="540" t="s">
        <v>1417</v>
      </c>
      <c r="E124" s="541" t="s">
        <v>1418</v>
      </c>
      <c r="F124" s="540" t="s">
        <v>1419</v>
      </c>
      <c r="G124" s="545" t="s">
        <v>1420</v>
      </c>
      <c r="H124" s="541" t="s">
        <v>1418</v>
      </c>
      <c r="I124" s="541" t="s">
        <v>1394</v>
      </c>
      <c r="J124" s="541"/>
      <c r="K124" s="545"/>
      <c r="L124" s="545"/>
      <c r="M124" s="541"/>
      <c r="N124" s="545"/>
      <c r="O124" s="545"/>
    </row>
    <row r="125" spans="1:15" ht="30" hidden="1" customHeight="1" x14ac:dyDescent="0.2">
      <c r="A125" s="66" t="s">
        <v>1</v>
      </c>
      <c r="B125" s="66" t="s">
        <v>447</v>
      </c>
      <c r="C125" s="540" t="s">
        <v>1841</v>
      </c>
      <c r="D125" s="540" t="s">
        <v>1421</v>
      </c>
      <c r="E125" s="541" t="s">
        <v>1422</v>
      </c>
      <c r="F125" s="540" t="s">
        <v>1423</v>
      </c>
      <c r="G125" s="545" t="s">
        <v>1424</v>
      </c>
      <c r="H125" s="541" t="s">
        <v>1422</v>
      </c>
      <c r="I125" s="541" t="s">
        <v>1842</v>
      </c>
      <c r="J125" s="576" t="s">
        <v>1843</v>
      </c>
      <c r="K125" s="545" t="s">
        <v>811</v>
      </c>
      <c r="L125" s="545" t="s">
        <v>1482</v>
      </c>
      <c r="M125" s="545" t="s">
        <v>811</v>
      </c>
      <c r="N125" s="545">
        <v>2008</v>
      </c>
      <c r="O125" s="545" t="s">
        <v>811</v>
      </c>
    </row>
    <row r="126" spans="1:15" ht="30" hidden="1" customHeight="1" x14ac:dyDescent="0.2">
      <c r="A126" s="66" t="s">
        <v>1</v>
      </c>
      <c r="B126" s="66" t="s">
        <v>1425</v>
      </c>
      <c r="C126" s="540" t="s">
        <v>1426</v>
      </c>
      <c r="D126" s="540" t="s">
        <v>1427</v>
      </c>
      <c r="E126" s="541" t="s">
        <v>1428</v>
      </c>
      <c r="F126" s="540" t="s">
        <v>1429</v>
      </c>
      <c r="G126" s="545" t="s">
        <v>1430</v>
      </c>
      <c r="H126" s="541" t="s">
        <v>1431</v>
      </c>
      <c r="I126" s="541" t="s">
        <v>1432</v>
      </c>
      <c r="J126" s="550" t="s">
        <v>2035</v>
      </c>
      <c r="K126" s="545" t="s">
        <v>811</v>
      </c>
      <c r="L126" s="545" t="s">
        <v>1482</v>
      </c>
      <c r="M126" s="541" t="s">
        <v>811</v>
      </c>
      <c r="N126" s="545">
        <v>2008</v>
      </c>
      <c r="O126" s="545" t="s">
        <v>811</v>
      </c>
    </row>
    <row r="127" spans="1:15" ht="30" hidden="1" customHeight="1" x14ac:dyDescent="0.2">
      <c r="A127" s="577" t="s">
        <v>1</v>
      </c>
      <c r="B127" s="277" t="s">
        <v>453</v>
      </c>
      <c r="C127" s="540" t="s">
        <v>1439</v>
      </c>
      <c r="D127" s="540" t="s">
        <v>1440</v>
      </c>
      <c r="E127" s="541" t="s">
        <v>1441</v>
      </c>
      <c r="F127" s="540" t="s">
        <v>1442</v>
      </c>
      <c r="G127" s="545" t="s">
        <v>1443</v>
      </c>
      <c r="H127" s="541" t="s">
        <v>1441</v>
      </c>
      <c r="I127" s="541" t="s">
        <v>1444</v>
      </c>
      <c r="J127" s="550" t="s">
        <v>1730</v>
      </c>
      <c r="K127" s="545" t="s">
        <v>812</v>
      </c>
      <c r="L127" s="545" t="s">
        <v>1486</v>
      </c>
      <c r="M127" s="541" t="s">
        <v>811</v>
      </c>
      <c r="N127" s="545">
        <v>2009</v>
      </c>
      <c r="O127" s="545" t="s">
        <v>811</v>
      </c>
    </row>
    <row r="128" spans="1:15" ht="30" hidden="1" customHeight="1" x14ac:dyDescent="0.2">
      <c r="A128" s="577" t="s">
        <v>1</v>
      </c>
      <c r="B128" s="277" t="s">
        <v>457</v>
      </c>
      <c r="C128" s="540" t="s">
        <v>1454</v>
      </c>
      <c r="D128" s="540" t="s">
        <v>1455</v>
      </c>
      <c r="E128" s="575" t="s">
        <v>1456</v>
      </c>
      <c r="F128" s="540" t="s">
        <v>1457</v>
      </c>
      <c r="G128" s="559" t="s">
        <v>1458</v>
      </c>
      <c r="H128" s="541" t="s">
        <v>1459</v>
      </c>
      <c r="I128" s="541" t="s">
        <v>1460</v>
      </c>
      <c r="J128" s="578" t="s">
        <v>2101</v>
      </c>
      <c r="K128" s="545" t="s">
        <v>811</v>
      </c>
      <c r="L128" s="545" t="s">
        <v>1482</v>
      </c>
      <c r="M128" s="541" t="s">
        <v>811</v>
      </c>
      <c r="N128" s="545">
        <v>2009</v>
      </c>
      <c r="O128" s="545" t="s">
        <v>811</v>
      </c>
    </row>
    <row r="129" spans="1:15" ht="30" hidden="1" customHeight="1" x14ac:dyDescent="0.2">
      <c r="A129" s="66" t="s">
        <v>1</v>
      </c>
      <c r="B129" s="66" t="s">
        <v>448</v>
      </c>
      <c r="C129" s="540" t="s">
        <v>1465</v>
      </c>
      <c r="D129" s="540" t="s">
        <v>1466</v>
      </c>
      <c r="E129" s="541" t="s">
        <v>1467</v>
      </c>
      <c r="F129" s="540" t="s">
        <v>1468</v>
      </c>
      <c r="G129" s="545" t="s">
        <v>1469</v>
      </c>
      <c r="H129" s="541" t="s">
        <v>1470</v>
      </c>
      <c r="I129" s="541" t="s">
        <v>1471</v>
      </c>
      <c r="J129" s="550" t="s">
        <v>1851</v>
      </c>
      <c r="K129" s="545" t="s">
        <v>812</v>
      </c>
      <c r="L129" s="545" t="s">
        <v>1486</v>
      </c>
      <c r="M129" s="541" t="s">
        <v>811</v>
      </c>
      <c r="N129" s="545">
        <v>2011</v>
      </c>
      <c r="O129" s="545" t="s">
        <v>811</v>
      </c>
    </row>
    <row r="130" spans="1:15" ht="30" hidden="1" customHeight="1" x14ac:dyDescent="0.2">
      <c r="A130" s="577" t="s">
        <v>1</v>
      </c>
      <c r="B130" s="277" t="s">
        <v>456</v>
      </c>
      <c r="C130" s="540" t="s">
        <v>1448</v>
      </c>
      <c r="D130" s="540" t="s">
        <v>1449</v>
      </c>
      <c r="E130" s="541" t="s">
        <v>1450</v>
      </c>
      <c r="F130" s="540" t="s">
        <v>1451</v>
      </c>
      <c r="G130" s="545" t="s">
        <v>1452</v>
      </c>
      <c r="H130" s="541" t="s">
        <v>1450</v>
      </c>
      <c r="I130" s="541" t="s">
        <v>1453</v>
      </c>
      <c r="J130" s="550" t="s">
        <v>2106</v>
      </c>
      <c r="K130" s="545" t="s">
        <v>811</v>
      </c>
      <c r="L130" s="545" t="s">
        <v>1482</v>
      </c>
      <c r="M130" s="541" t="s">
        <v>811</v>
      </c>
      <c r="N130" s="545">
        <v>2012</v>
      </c>
      <c r="O130" s="545" t="s">
        <v>812</v>
      </c>
    </row>
    <row r="131" spans="1:15" ht="30" hidden="1" customHeight="1" x14ac:dyDescent="0.2">
      <c r="A131" s="577" t="s">
        <v>1</v>
      </c>
      <c r="B131" s="277" t="s">
        <v>452</v>
      </c>
      <c r="C131" s="540" t="s">
        <v>1433</v>
      </c>
      <c r="D131" s="540" t="s">
        <v>1434</v>
      </c>
      <c r="E131" s="541" t="s">
        <v>1435</v>
      </c>
      <c r="F131" s="540" t="s">
        <v>1436</v>
      </c>
      <c r="G131" s="545" t="s">
        <v>1437</v>
      </c>
      <c r="H131" s="541" t="s">
        <v>1435</v>
      </c>
      <c r="I131" s="541" t="s">
        <v>1438</v>
      </c>
      <c r="J131" s="541"/>
      <c r="K131" s="545" t="s">
        <v>811</v>
      </c>
      <c r="L131" s="545" t="s">
        <v>1486</v>
      </c>
      <c r="M131" s="541" t="s">
        <v>811</v>
      </c>
      <c r="N131" s="545">
        <v>2013</v>
      </c>
      <c r="O131" s="545" t="s">
        <v>811</v>
      </c>
    </row>
    <row r="132" spans="1:15" ht="30" hidden="1" customHeight="1" x14ac:dyDescent="0.2">
      <c r="A132" s="577" t="s">
        <v>1</v>
      </c>
      <c r="B132" s="277" t="s">
        <v>454</v>
      </c>
      <c r="C132" s="540" t="s">
        <v>1445</v>
      </c>
      <c r="D132" s="540" t="s">
        <v>1446</v>
      </c>
      <c r="E132" s="541" t="s">
        <v>1447</v>
      </c>
      <c r="F132" s="540" t="s">
        <v>1445</v>
      </c>
      <c r="G132" s="545" t="s">
        <v>1446</v>
      </c>
      <c r="H132" s="541" t="s">
        <v>1447</v>
      </c>
      <c r="I132" s="541"/>
      <c r="J132" s="541"/>
      <c r="K132" s="545"/>
      <c r="L132" s="545"/>
      <c r="M132" s="541"/>
      <c r="N132" s="545"/>
      <c r="O132" s="545"/>
    </row>
    <row r="133" spans="1:15" ht="30" hidden="1" customHeight="1" x14ac:dyDescent="0.2">
      <c r="A133" s="577" t="s">
        <v>1</v>
      </c>
      <c r="B133" s="277" t="s">
        <v>455</v>
      </c>
      <c r="C133" s="540" t="s">
        <v>1461</v>
      </c>
      <c r="D133" s="540" t="s">
        <v>1462</v>
      </c>
      <c r="E133" s="541" t="s">
        <v>1463</v>
      </c>
      <c r="F133" s="540" t="s">
        <v>1461</v>
      </c>
      <c r="G133" s="545" t="s">
        <v>1462</v>
      </c>
      <c r="H133" s="541" t="s">
        <v>1463</v>
      </c>
      <c r="I133" s="541" t="s">
        <v>1464</v>
      </c>
      <c r="J133" s="541" t="s">
        <v>2244</v>
      </c>
      <c r="K133" s="545" t="s">
        <v>811</v>
      </c>
      <c r="L133" s="545" t="s">
        <v>1486</v>
      </c>
      <c r="M133" s="541" t="s">
        <v>812</v>
      </c>
      <c r="N133" s="545"/>
      <c r="O133" s="545"/>
    </row>
    <row r="134" spans="1:15" ht="41.25" hidden="1" customHeight="1" x14ac:dyDescent="0.2">
      <c r="A134" s="239" t="s">
        <v>17</v>
      </c>
      <c r="B134" s="66" t="s">
        <v>420</v>
      </c>
      <c r="C134" s="540" t="s">
        <v>2471</v>
      </c>
      <c r="D134" s="540" t="s">
        <v>2472</v>
      </c>
      <c r="E134" s="541" t="s">
        <v>2473</v>
      </c>
      <c r="F134" s="540" t="s">
        <v>2474</v>
      </c>
      <c r="G134" s="545" t="s">
        <v>2475</v>
      </c>
      <c r="H134" s="541" t="s">
        <v>2476</v>
      </c>
      <c r="I134" s="541" t="s">
        <v>2477</v>
      </c>
      <c r="J134" s="541"/>
      <c r="K134" s="545"/>
      <c r="L134" s="545"/>
      <c r="M134" s="541"/>
      <c r="N134" s="541"/>
      <c r="O134" s="545"/>
    </row>
    <row r="135" spans="1:15" ht="30" hidden="1" customHeight="1" x14ac:dyDescent="0.2">
      <c r="A135" s="239" t="s">
        <v>17</v>
      </c>
      <c r="B135" s="66" t="s">
        <v>419</v>
      </c>
      <c r="C135" s="540" t="s">
        <v>2478</v>
      </c>
      <c r="D135" s="540" t="s">
        <v>2479</v>
      </c>
      <c r="E135" s="541" t="s">
        <v>2480</v>
      </c>
      <c r="F135" s="540" t="s">
        <v>2481</v>
      </c>
      <c r="G135" s="545" t="s">
        <v>2482</v>
      </c>
      <c r="H135" s="541" t="s">
        <v>2480</v>
      </c>
      <c r="I135" s="541" t="s">
        <v>2483</v>
      </c>
      <c r="J135" s="541"/>
      <c r="K135" s="545"/>
      <c r="L135" s="545"/>
      <c r="M135" s="541"/>
      <c r="N135" s="541"/>
      <c r="O135" s="545"/>
    </row>
    <row r="136" spans="1:15" ht="30" hidden="1" customHeight="1" x14ac:dyDescent="0.2">
      <c r="A136" s="239" t="s">
        <v>17</v>
      </c>
      <c r="B136" s="66" t="s">
        <v>346</v>
      </c>
      <c r="C136" s="540" t="s">
        <v>2484</v>
      </c>
      <c r="D136" s="540" t="s">
        <v>2485</v>
      </c>
      <c r="E136" s="541" t="s">
        <v>2486</v>
      </c>
      <c r="F136" s="540" t="s">
        <v>2487</v>
      </c>
      <c r="G136" s="545" t="s">
        <v>2488</v>
      </c>
      <c r="H136" s="541" t="s">
        <v>2489</v>
      </c>
      <c r="I136" s="541"/>
      <c r="J136" s="541"/>
      <c r="K136" s="545"/>
      <c r="L136" s="545"/>
      <c r="M136" s="541"/>
      <c r="N136" s="541"/>
      <c r="O136" s="545"/>
    </row>
    <row r="137" spans="1:15" customFormat="1" ht="41.25" hidden="1" customHeight="1" x14ac:dyDescent="0.2">
      <c r="A137" s="66"/>
      <c r="B137" s="66"/>
      <c r="C137" s="57"/>
      <c r="D137" s="57"/>
      <c r="E137" s="56" t="s">
        <v>1467</v>
      </c>
      <c r="F137" s="57" t="s">
        <v>2222</v>
      </c>
      <c r="G137" s="262" t="s">
        <v>1480</v>
      </c>
      <c r="H137" s="56">
        <v>12040753</v>
      </c>
      <c r="I137" s="56">
        <v>98359510</v>
      </c>
      <c r="J137" s="145" t="s">
        <v>2223</v>
      </c>
      <c r="K137" s="94" t="s">
        <v>811</v>
      </c>
      <c r="L137" s="94" t="s">
        <v>1482</v>
      </c>
      <c r="M137" s="56" t="s">
        <v>1505</v>
      </c>
      <c r="N137" s="94">
        <v>2008</v>
      </c>
      <c r="O137" s="273" t="s">
        <v>811</v>
      </c>
    </row>
    <row r="138" spans="1:15" customFormat="1" ht="33.75" hidden="1" customHeight="1" x14ac:dyDescent="0.2">
      <c r="A138" s="66"/>
      <c r="B138" s="66"/>
      <c r="C138" s="270"/>
      <c r="D138" s="270"/>
      <c r="E138" s="85"/>
      <c r="F138" s="270" t="s">
        <v>1472</v>
      </c>
      <c r="G138" s="222" t="s">
        <v>1473</v>
      </c>
      <c r="H138" s="85" t="s">
        <v>1474</v>
      </c>
      <c r="I138" s="85" t="s">
        <v>1475</v>
      </c>
      <c r="J138" s="85"/>
      <c r="K138" s="222"/>
      <c r="L138" s="222"/>
      <c r="M138" s="85"/>
      <c r="N138" s="222"/>
      <c r="O138" s="222"/>
    </row>
    <row r="139" spans="1:15" customFormat="1" ht="30" hidden="1" customHeight="1" x14ac:dyDescent="0.2">
      <c r="A139" s="66"/>
      <c r="B139" s="66"/>
      <c r="C139" s="57"/>
      <c r="D139" s="57"/>
      <c r="E139" s="56"/>
      <c r="F139" s="57" t="s">
        <v>1476</v>
      </c>
      <c r="G139" s="94" t="s">
        <v>1477</v>
      </c>
      <c r="H139" s="56" t="s">
        <v>1478</v>
      </c>
      <c r="I139" s="56" t="s">
        <v>1479</v>
      </c>
      <c r="J139" s="56"/>
      <c r="K139" s="94"/>
      <c r="L139" s="94"/>
      <c r="M139" s="56"/>
      <c r="N139" s="94"/>
      <c r="O139" s="94"/>
    </row>
  </sheetData>
  <sheetProtection algorithmName="SHA-512" hashValue="1lSc0f3amIw6rKJT97D+ZY151rTkNXuMM5tmv8TdpIO66u0gWMsuIEDaxIKvyf/hkb6meQPXaf0uYO1zTAxaKA==" saltValue="Ld6bff47t47wzKQy1/5jVw==" spinCount="100000" sheet="1" formatCells="0"/>
  <autoFilter ref="A1:O139">
    <filterColumn colId="0">
      <filters>
        <filter val="Sisačko-moslavačka"/>
      </filters>
    </filterColumn>
    <filterColumn colId="1">
      <filters>
        <filter val="PRIVREDA d.o.o. _x000a_(12266526926) Gundulićeva 14, 44250 Petrinja"/>
      </filters>
    </filterColumn>
  </autoFilter>
  <dataValidations count="9">
    <dataValidation type="list" allowBlank="1" showInputMessage="1" showErrorMessage="1" sqref="L105 M139 O139 K139 K106:K109 M11:M12 O11:O12 K11:K12 L118 O79:O88 K92:K104 O39:O51 M14:M37 O90:O109 K2:K9 O111:O137 M111:M137 K111:K137 M58:M65 O67:O77 K67:K88 M67:M88 K58:K65 O58:O65 K14:K37 O14:O37 O2:O9 M2:M9 K39:K51 M39:M51 M90:M109 K90 K53:K56 M53:M56 O53:O56">
      <formula1>DANE</formula1>
    </dataValidation>
    <dataValidation type="list" allowBlank="1" showInputMessage="1" showErrorMessage="1" sqref="L11:L12 L106:L109 L139 L111:L117 L119:L137 L62:L65 L67:L77 L43:L51 L14:L37 L92:L104 L79:L88 L3:L9 L39:L41 L58:L60 L90 L53:L56">
      <formula1>na</formula1>
    </dataValidation>
    <dataValidation type="list" allowBlank="1" showInputMessage="1" showErrorMessage="1" sqref="N11:N12 N139 N111:N137 N39:N51 N67:N77 N90:N109 N14:N37 L78 N2:N9 N79:N88 N58:N65 N53:N56">
      <formula1>god</formula1>
    </dataValidation>
    <dataValidation type="list" allowBlank="1" showErrorMessage="1" sqref="N57 N110 N13 N66 N38 N89 N52">
      <formula1>god</formula1>
      <formula2>0</formula2>
    </dataValidation>
    <dataValidation type="list" allowBlank="1" showErrorMessage="1" sqref="L57 L110 L13 L66 L38 L89 L52">
      <formula1>na</formula1>
      <formula2>0</formula2>
    </dataValidation>
    <dataValidation type="list" allowBlank="1" showErrorMessage="1" sqref="K57 M57 O57 K110 M110 O110 K13 M13 O13 K66 M66 O66 K38 M38 O38 K89 M89 O89 M52 O52">
      <formula1>DANE</formula1>
      <formula2>0</formula2>
    </dataValidation>
    <dataValidation type="list" allowBlank="1" showInputMessage="1" showErrorMessage="1" prompt=" - " sqref="N10">
      <formula1>god</formula1>
    </dataValidation>
    <dataValidation type="list" allowBlank="1" showInputMessage="1" showErrorMessage="1" prompt=" - " sqref="L10">
      <formula1>na</formula1>
    </dataValidation>
    <dataValidation type="list" allowBlank="1" showInputMessage="1" showErrorMessage="1" prompt=" - " sqref="K10 M10 O10">
      <formula1>DANE</formula1>
    </dataValidation>
  </dataValidations>
  <hyperlinks>
    <hyperlink ref="D4" r:id="rId1"/>
    <hyperlink ref="D42" r:id="rId2"/>
    <hyperlink ref="G42" r:id="rId3"/>
    <hyperlink ref="D101" r:id="rId4"/>
    <hyperlink ref="G101" r:id="rId5"/>
    <hyperlink ref="J61" r:id="rId6"/>
    <hyperlink ref="J33" r:id="rId7"/>
    <hyperlink ref="J58" r:id="rId8"/>
    <hyperlink ref="G59" r:id="rId9"/>
    <hyperlink ref="J72" r:id="rId10" tooltip="http://www.kdvik-rijeka.hr" display="http://www.kdvik-rijeka.hr/"/>
    <hyperlink ref="L72" r:id="rId11" tooltip="http://www.kdvik-rijeka.hr" display="http://www.kdvik-rijeka.hr/"/>
    <hyperlink ref="J107" r:id="rId12"/>
    <hyperlink ref="J109" r:id="rId13"/>
    <hyperlink ref="G100" r:id="rId14"/>
    <hyperlink ref="J100" r:id="rId15"/>
    <hyperlink ref="J110" r:id="rId16"/>
    <hyperlink ref="J103" r:id="rId17"/>
    <hyperlink ref="G103" r:id="rId18"/>
    <hyperlink ref="J12" r:id="rId19"/>
    <hyperlink ref="D41" r:id="rId20"/>
    <hyperlink ref="G41" r:id="rId21"/>
    <hyperlink ref="J67" r:id="rId22"/>
    <hyperlink ref="L67" r:id="rId23"/>
    <hyperlink ref="J111" r:id="rId24" display="http://www.vvk.hr/"/>
    <hyperlink ref="D5" r:id="rId25"/>
    <hyperlink ref="J5" r:id="rId26"/>
    <hyperlink ref="G5" r:id="rId27"/>
    <hyperlink ref="J56" r:id="rId28"/>
    <hyperlink ref="J127" r:id="rId29"/>
    <hyperlink ref="J80" r:id="rId30"/>
    <hyperlink ref="D55" r:id="rId31"/>
    <hyperlink ref="G55" r:id="rId32"/>
    <hyperlink ref="J55" r:id="rId33"/>
    <hyperlink ref="J24" r:id="rId34"/>
    <hyperlink ref="J70" r:id="rId35"/>
    <hyperlink ref="J74" r:id="rId36"/>
    <hyperlink ref="J76" r:id="rId37"/>
    <hyperlink ref="J13" r:id="rId38"/>
    <hyperlink ref="G13" r:id="rId39"/>
    <hyperlink ref="D79" r:id="rId40"/>
    <hyperlink ref="G79" r:id="rId41"/>
    <hyperlink ref="D43" r:id="rId42"/>
    <hyperlink ref="G43" r:id="rId43"/>
    <hyperlink ref="J43" r:id="rId44"/>
    <hyperlink ref="G50" r:id="rId45"/>
    <hyperlink ref="J50" r:id="rId46"/>
    <hyperlink ref="D50" r:id="rId47"/>
    <hyperlink ref="G66" r:id="rId48"/>
    <hyperlink ref="J66" r:id="rId49"/>
    <hyperlink ref="J125" r:id="rId50"/>
    <hyperlink ref="J129" r:id="rId51"/>
    <hyperlink ref="J28" r:id="rId52"/>
    <hyperlink ref="J104" r:id="rId53"/>
    <hyperlink ref="G105" r:id="rId54"/>
    <hyperlink ref="J105" r:id="rId55"/>
    <hyperlink ref="J60" r:id="rId56"/>
    <hyperlink ref="G27" r:id="rId57"/>
    <hyperlink ref="J27" r:id="rId58"/>
    <hyperlink ref="J68" r:id="rId59"/>
    <hyperlink ref="G68" r:id="rId60"/>
    <hyperlink ref="J22" r:id="rId61"/>
    <hyperlink ref="J81" r:id="rId62"/>
    <hyperlink ref="D32" r:id="rId63"/>
    <hyperlink ref="J32" r:id="rId64"/>
    <hyperlink ref="J94" r:id="rId65"/>
    <hyperlink ref="J91" r:id="rId66"/>
    <hyperlink ref="J99" r:id="rId67"/>
    <hyperlink ref="J88" r:id="rId68"/>
    <hyperlink ref="J126" r:id="rId69"/>
    <hyperlink ref="J92" r:id="rId70"/>
    <hyperlink ref="D92" r:id="rId71"/>
    <hyperlink ref="G92" r:id="rId72"/>
    <hyperlink ref="D93" r:id="rId73"/>
    <hyperlink ref="D44" r:id="rId74"/>
    <hyperlink ref="G44" r:id="rId75"/>
    <hyperlink ref="J44" r:id="rId76"/>
    <hyperlink ref="L44" r:id="rId77"/>
    <hyperlink ref="J73" r:id="rId78"/>
    <hyperlink ref="J128" r:id="rId79"/>
    <hyperlink ref="J130" r:id="rId80"/>
    <hyperlink ref="J23" r:id="rId81"/>
    <hyperlink ref="J31" r:id="rId82"/>
    <hyperlink ref="J63" r:id="rId83"/>
    <hyperlink ref="J26" r:id="rId84"/>
    <hyperlink ref="G98" r:id="rId85"/>
    <hyperlink ref="D98" r:id="rId86"/>
    <hyperlink ref="J34" r:id="rId87"/>
    <hyperlink ref="J39" r:id="rId88"/>
    <hyperlink ref="J69" r:id="rId89"/>
    <hyperlink ref="D9" r:id="rId90"/>
    <hyperlink ref="G9" r:id="rId91"/>
    <hyperlink ref="J9" r:id="rId92"/>
    <hyperlink ref="D2" r:id="rId93"/>
    <hyperlink ref="G2" r:id="rId94"/>
    <hyperlink ref="J2" r:id="rId95"/>
    <hyperlink ref="L2" r:id="rId96"/>
    <hyperlink ref="D3" r:id="rId97"/>
    <hyperlink ref="J116" r:id="rId98"/>
    <hyperlink ref="G116" r:id="rId99"/>
    <hyperlink ref="D95" r:id="rId100"/>
    <hyperlink ref="G95" r:id="rId101"/>
    <hyperlink ref="J95" r:id="rId102"/>
    <hyperlink ref="J96" r:id="rId103"/>
    <hyperlink ref="G137" r:id="rId104"/>
    <hyperlink ref="J137" r:id="rId105"/>
    <hyperlink ref="D8" r:id="rId106"/>
    <hyperlink ref="J54" r:id="rId107"/>
    <hyperlink ref="J108" r:id="rId108"/>
    <hyperlink ref="J90" r:id="rId109"/>
    <hyperlink ref="G7" r:id="rId110"/>
    <hyperlink ref="J115" r:id="rId111"/>
    <hyperlink ref="J51" r:id="rId112"/>
    <hyperlink ref="J114" r:id="rId113"/>
    <hyperlink ref="J37" r:id="rId114"/>
    <hyperlink ref="J82" r:id="rId115"/>
    <hyperlink ref="G40" r:id="rId116"/>
    <hyperlink ref="J40" r:id="rId117"/>
    <hyperlink ref="J71" r:id="rId118"/>
    <hyperlink ref="J78" r:id="rId119"/>
    <hyperlink ref="J106" r:id="rId120"/>
    <hyperlink ref="D65" r:id="rId121"/>
    <hyperlink ref="J65" r:id="rId122"/>
    <hyperlink ref="J25" r:id="rId123"/>
    <hyperlink ref="D6" r:id="rId124"/>
    <hyperlink ref="G6" r:id="rId125"/>
    <hyperlink ref="J53" r:id="rId126"/>
    <hyperlink ref="J97" r:id="rId127"/>
    <hyperlink ref="L97" r:id="rId128" display="http://vodovod-brac.hr/"/>
    <hyperlink ref="J52" r:id="rId129"/>
    <hyperlink ref="G104" r:id="rId130"/>
    <hyperlink ref="G24" r:id="rId131"/>
    <hyperlink ref="G69" r:id="rId132"/>
    <hyperlink ref="G111" r:id="rId133"/>
  </hyperlinks>
  <pageMargins left="0.7" right="0.7" top="0.75" bottom="0.75" header="0.3" footer="0.3"/>
  <pageSetup paperSize="9" orientation="portrait" r:id="rId134"/>
  <legacyDrawing r:id="rId1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4" workbookViewId="0">
      <selection activeCell="C20" sqref="C20"/>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55" t="s">
        <v>872</v>
      </c>
      <c r="E1" s="16" t="s">
        <v>717</v>
      </c>
      <c r="F1" s="17" t="s">
        <v>718</v>
      </c>
      <c r="G1" s="16" t="s">
        <v>719</v>
      </c>
      <c r="H1" s="18" t="s">
        <v>720</v>
      </c>
    </row>
    <row r="2" spans="1:8" x14ac:dyDescent="0.2">
      <c r="A2" t="s">
        <v>813</v>
      </c>
      <c r="E2" s="19" t="s">
        <v>721</v>
      </c>
      <c r="F2" s="20" t="s">
        <v>788</v>
      </c>
      <c r="G2" s="19" t="s">
        <v>722</v>
      </c>
      <c r="H2" s="21" t="s">
        <v>795</v>
      </c>
    </row>
    <row r="3" spans="1:8" x14ac:dyDescent="0.2">
      <c r="A3" t="s">
        <v>814</v>
      </c>
      <c r="E3" s="19" t="s">
        <v>723</v>
      </c>
      <c r="F3" s="20" t="s">
        <v>789</v>
      </c>
      <c r="G3" s="19" t="s">
        <v>724</v>
      </c>
      <c r="H3" s="21" t="s">
        <v>796</v>
      </c>
    </row>
    <row r="4" spans="1:8" x14ac:dyDescent="0.2">
      <c r="A4" t="s">
        <v>815</v>
      </c>
      <c r="E4" s="19" t="s">
        <v>725</v>
      </c>
      <c r="F4" s="20" t="s">
        <v>790</v>
      </c>
      <c r="G4" s="19" t="s">
        <v>723</v>
      </c>
      <c r="H4" s="21" t="s">
        <v>797</v>
      </c>
    </row>
    <row r="5" spans="1:8" x14ac:dyDescent="0.2">
      <c r="E5" s="19" t="s">
        <v>726</v>
      </c>
      <c r="F5" s="20" t="s">
        <v>791</v>
      </c>
      <c r="G5" s="19" t="s">
        <v>727</v>
      </c>
      <c r="H5" s="21" t="s">
        <v>798</v>
      </c>
    </row>
    <row r="6" spans="1:8" x14ac:dyDescent="0.2">
      <c r="E6" s="19" t="s">
        <v>728</v>
      </c>
      <c r="F6" s="20" t="s">
        <v>792</v>
      </c>
      <c r="G6" s="19" t="s">
        <v>729</v>
      </c>
      <c r="H6" s="21" t="s">
        <v>799</v>
      </c>
    </row>
    <row r="7" spans="1:8" x14ac:dyDescent="0.2">
      <c r="A7" t="s">
        <v>811</v>
      </c>
      <c r="E7" s="19" t="s">
        <v>730</v>
      </c>
      <c r="F7" s="20" t="s">
        <v>793</v>
      </c>
      <c r="G7" s="19" t="s">
        <v>731</v>
      </c>
      <c r="H7" s="21" t="s">
        <v>800</v>
      </c>
    </row>
    <row r="8" spans="1:8" ht="13.5" thickBot="1" x14ac:dyDescent="0.25">
      <c r="A8" t="s">
        <v>812</v>
      </c>
      <c r="E8" s="22" t="s">
        <v>732</v>
      </c>
      <c r="F8" s="23" t="s">
        <v>794</v>
      </c>
      <c r="G8" s="19" t="s">
        <v>733</v>
      </c>
      <c r="H8" s="21" t="s">
        <v>801</v>
      </c>
    </row>
    <row r="9" spans="1:8" x14ac:dyDescent="0.2">
      <c r="E9" s="24"/>
      <c r="F9" s="25"/>
      <c r="G9" s="19" t="s">
        <v>734</v>
      </c>
      <c r="H9" s="21" t="s">
        <v>802</v>
      </c>
    </row>
    <row r="10" spans="1:8" x14ac:dyDescent="0.2">
      <c r="E10" s="24"/>
      <c r="F10" s="25"/>
      <c r="G10" s="19" t="s">
        <v>728</v>
      </c>
      <c r="H10" s="21" t="s">
        <v>792</v>
      </c>
    </row>
    <row r="11" spans="1:8" x14ac:dyDescent="0.2">
      <c r="A11" s="55" t="s">
        <v>873</v>
      </c>
      <c r="D11" t="s">
        <v>811</v>
      </c>
      <c r="E11" s="24"/>
      <c r="F11" s="25"/>
      <c r="G11" s="19" t="s">
        <v>735</v>
      </c>
      <c r="H11" s="21" t="s">
        <v>803</v>
      </c>
    </row>
    <row r="12" spans="1:8" x14ac:dyDescent="0.2">
      <c r="A12" t="s">
        <v>824</v>
      </c>
      <c r="D12" t="s">
        <v>812</v>
      </c>
      <c r="E12" s="24"/>
      <c r="F12" s="25"/>
      <c r="G12" s="19" t="s">
        <v>736</v>
      </c>
      <c r="H12" s="21" t="s">
        <v>804</v>
      </c>
    </row>
    <row r="13" spans="1:8" ht="13.5" thickBot="1" x14ac:dyDescent="0.25">
      <c r="A13" t="s">
        <v>825</v>
      </c>
      <c r="D13" t="s">
        <v>816</v>
      </c>
      <c r="E13" s="24"/>
      <c r="F13" s="25"/>
      <c r="G13" s="22" t="s">
        <v>737</v>
      </c>
      <c r="H13" s="26" t="s">
        <v>805</v>
      </c>
    </row>
    <row r="14" spans="1:8" x14ac:dyDescent="0.2">
      <c r="E14" s="27"/>
      <c r="F14" s="25"/>
      <c r="G14" s="27"/>
      <c r="H14" s="25"/>
    </row>
    <row r="15" spans="1:8" x14ac:dyDescent="0.2">
      <c r="E15" s="27"/>
      <c r="F15" s="25"/>
      <c r="G15" s="27"/>
      <c r="H15" s="25"/>
    </row>
    <row r="16" spans="1:8" x14ac:dyDescent="0.2">
      <c r="E16" s="27"/>
      <c r="F16" s="25"/>
      <c r="G16" s="27"/>
      <c r="H16" s="25"/>
    </row>
    <row r="17" spans="1:8" ht="13.5" thickBot="1" x14ac:dyDescent="0.25">
      <c r="A17" t="s">
        <v>817</v>
      </c>
      <c r="E17" s="27"/>
      <c r="F17" s="25"/>
      <c r="G17" s="28" t="s">
        <v>738</v>
      </c>
      <c r="H17" s="29" t="s">
        <v>739</v>
      </c>
    </row>
    <row r="18" spans="1:8" x14ac:dyDescent="0.2">
      <c r="A18" t="s">
        <v>818</v>
      </c>
      <c r="E18" s="27"/>
      <c r="F18" s="25"/>
      <c r="G18" s="30" t="s">
        <v>740</v>
      </c>
      <c r="H18" s="31" t="s">
        <v>806</v>
      </c>
    </row>
    <row r="19" spans="1:8" x14ac:dyDescent="0.2">
      <c r="A19" t="s">
        <v>819</v>
      </c>
      <c r="E19" s="27"/>
      <c r="F19" s="25"/>
      <c r="G19" s="19" t="s">
        <v>730</v>
      </c>
      <c r="H19" s="32" t="s">
        <v>807</v>
      </c>
    </row>
    <row r="20" spans="1:8" x14ac:dyDescent="0.2">
      <c r="E20" s="27"/>
      <c r="F20" s="25"/>
      <c r="G20" s="19" t="s">
        <v>741</v>
      </c>
      <c r="H20" s="32" t="s">
        <v>808</v>
      </c>
    </row>
    <row r="21" spans="1:8" ht="13.5" thickBot="1" x14ac:dyDescent="0.25">
      <c r="E21" s="27"/>
      <c r="F21" s="25"/>
      <c r="G21" s="22" t="s">
        <v>742</v>
      </c>
      <c r="H21" s="33" t="s">
        <v>809</v>
      </c>
    </row>
    <row r="22" spans="1:8" x14ac:dyDescent="0.2">
      <c r="E22" s="27"/>
      <c r="F22" s="25"/>
      <c r="G22" s="27"/>
      <c r="H22" s="25"/>
    </row>
    <row r="23" spans="1:8" x14ac:dyDescent="0.2">
      <c r="G23" s="27"/>
      <c r="H23" s="25"/>
    </row>
    <row r="24" spans="1:8" x14ac:dyDescent="0.2">
      <c r="A24" s="52" t="s">
        <v>763</v>
      </c>
      <c r="F24" t="s">
        <v>826</v>
      </c>
      <c r="G24" s="27"/>
      <c r="H24" s="25"/>
    </row>
    <row r="25" spans="1:8" x14ac:dyDescent="0.2">
      <c r="A25" s="48" t="s">
        <v>810</v>
      </c>
      <c r="F25" t="s">
        <v>827</v>
      </c>
      <c r="G25" s="27"/>
      <c r="H25" s="25"/>
    </row>
    <row r="26" spans="1:8" x14ac:dyDescent="0.2">
      <c r="A26" s="48" t="s">
        <v>832</v>
      </c>
      <c r="F26" t="s">
        <v>828</v>
      </c>
      <c r="G26" s="27"/>
    </row>
    <row r="27" spans="1:8" ht="25.5" x14ac:dyDescent="0.2">
      <c r="A27" s="49" t="s">
        <v>833</v>
      </c>
      <c r="E27" s="34"/>
      <c r="F27" s="34"/>
      <c r="G27" s="35"/>
    </row>
    <row r="28" spans="1:8" x14ac:dyDescent="0.2">
      <c r="A28" s="49" t="s">
        <v>834</v>
      </c>
      <c r="G28" s="27"/>
      <c r="H28" s="25"/>
    </row>
    <row r="29" spans="1:8" x14ac:dyDescent="0.2">
      <c r="A29" s="50" t="s">
        <v>835</v>
      </c>
      <c r="F29" t="s">
        <v>820</v>
      </c>
      <c r="G29" s="27"/>
      <c r="H29" s="25"/>
    </row>
    <row r="30" spans="1:8" x14ac:dyDescent="0.2">
      <c r="A30" s="48" t="s">
        <v>836</v>
      </c>
      <c r="F30" t="s">
        <v>821</v>
      </c>
      <c r="G30" s="27"/>
      <c r="H30" s="25"/>
    </row>
    <row r="31" spans="1:8" x14ac:dyDescent="0.2">
      <c r="A31" s="48" t="s">
        <v>837</v>
      </c>
      <c r="F31" t="s">
        <v>822</v>
      </c>
      <c r="G31" s="27"/>
      <c r="H31" s="25"/>
    </row>
    <row r="32" spans="1:8" x14ac:dyDescent="0.2">
      <c r="A32" s="48" t="s">
        <v>838</v>
      </c>
      <c r="F32" t="s">
        <v>823</v>
      </c>
      <c r="G32" s="27"/>
      <c r="H32" s="25"/>
    </row>
    <row r="33" spans="1:7" ht="25.5" x14ac:dyDescent="0.2">
      <c r="A33" s="48" t="s">
        <v>839</v>
      </c>
    </row>
    <row r="34" spans="1:7" x14ac:dyDescent="0.2">
      <c r="A34" s="48" t="s">
        <v>840</v>
      </c>
    </row>
    <row r="35" spans="1:7" x14ac:dyDescent="0.2">
      <c r="A35" s="48" t="s">
        <v>841</v>
      </c>
    </row>
    <row r="36" spans="1:7" ht="51" x14ac:dyDescent="0.2">
      <c r="A36" s="49" t="s">
        <v>842</v>
      </c>
    </row>
    <row r="37" spans="1:7" x14ac:dyDescent="0.2">
      <c r="A37" s="36" t="s">
        <v>831</v>
      </c>
      <c r="G37" s="62" t="s">
        <v>1481</v>
      </c>
    </row>
    <row r="38" spans="1:7" x14ac:dyDescent="0.2">
      <c r="A38" s="36" t="s">
        <v>830</v>
      </c>
      <c r="G38" s="61" t="s">
        <v>1482</v>
      </c>
    </row>
    <row r="39" spans="1:7" x14ac:dyDescent="0.2">
      <c r="A39" s="36" t="s">
        <v>829</v>
      </c>
      <c r="G39" t="s">
        <v>1483</v>
      </c>
    </row>
    <row r="40" spans="1:7" x14ac:dyDescent="0.2">
      <c r="A40" s="36" t="s">
        <v>775</v>
      </c>
      <c r="G40" s="60" t="s">
        <v>1484</v>
      </c>
    </row>
    <row r="41" spans="1:7" x14ac:dyDescent="0.2">
      <c r="A41" s="51" t="s">
        <v>860</v>
      </c>
      <c r="G41" s="60" t="s">
        <v>1485</v>
      </c>
    </row>
    <row r="42" spans="1:7" x14ac:dyDescent="0.2">
      <c r="A42" s="41"/>
      <c r="G42" s="60" t="s">
        <v>1486</v>
      </c>
    </row>
    <row r="43" spans="1:7" x14ac:dyDescent="0.2">
      <c r="G43" s="60"/>
    </row>
    <row r="45" spans="1:7" x14ac:dyDescent="0.2">
      <c r="A45" s="55" t="s">
        <v>762</v>
      </c>
      <c r="G45" s="64" t="s">
        <v>1487</v>
      </c>
    </row>
    <row r="46" spans="1:7" x14ac:dyDescent="0.2">
      <c r="A46" s="46" t="s">
        <v>743</v>
      </c>
      <c r="G46" s="63">
        <v>2000</v>
      </c>
    </row>
    <row r="47" spans="1:7" x14ac:dyDescent="0.2">
      <c r="A47" s="46" t="s">
        <v>744</v>
      </c>
      <c r="G47" s="63">
        <v>2001</v>
      </c>
    </row>
    <row r="48" spans="1:7" x14ac:dyDescent="0.2">
      <c r="A48" s="46" t="s">
        <v>745</v>
      </c>
      <c r="G48" s="63">
        <v>2002</v>
      </c>
    </row>
    <row r="49" spans="1:7" x14ac:dyDescent="0.2">
      <c r="A49" s="46" t="s">
        <v>746</v>
      </c>
      <c r="G49" s="63">
        <v>2003</v>
      </c>
    </row>
    <row r="50" spans="1:7" x14ac:dyDescent="0.2">
      <c r="A50" s="46" t="s">
        <v>747</v>
      </c>
      <c r="G50" s="63">
        <v>2004</v>
      </c>
    </row>
    <row r="51" spans="1:7" x14ac:dyDescent="0.2">
      <c r="A51" s="46" t="s">
        <v>748</v>
      </c>
      <c r="G51" s="63">
        <v>2005</v>
      </c>
    </row>
    <row r="52" spans="1:7" x14ac:dyDescent="0.2">
      <c r="A52" s="46" t="s">
        <v>749</v>
      </c>
      <c r="G52" s="63">
        <v>2006</v>
      </c>
    </row>
    <row r="53" spans="1:7" x14ac:dyDescent="0.2">
      <c r="A53" s="46" t="s">
        <v>750</v>
      </c>
      <c r="G53" s="63">
        <v>2007</v>
      </c>
    </row>
    <row r="54" spans="1:7" x14ac:dyDescent="0.2">
      <c r="A54" s="46" t="s">
        <v>751</v>
      </c>
      <c r="G54" s="63">
        <v>2008</v>
      </c>
    </row>
    <row r="55" spans="1:7" x14ac:dyDescent="0.2">
      <c r="A55" s="11" t="s">
        <v>752</v>
      </c>
      <c r="G55" s="63">
        <v>2009</v>
      </c>
    </row>
    <row r="56" spans="1:7" x14ac:dyDescent="0.2">
      <c r="A56" s="46" t="s">
        <v>753</v>
      </c>
      <c r="G56" s="63">
        <v>2010</v>
      </c>
    </row>
    <row r="57" spans="1:7" x14ac:dyDescent="0.2">
      <c r="A57" s="46" t="s">
        <v>754</v>
      </c>
      <c r="G57" s="63">
        <v>2011</v>
      </c>
    </row>
    <row r="58" spans="1:7" x14ac:dyDescent="0.2">
      <c r="A58" s="46" t="s">
        <v>755</v>
      </c>
      <c r="G58" s="63">
        <v>2012</v>
      </c>
    </row>
    <row r="59" spans="1:7" x14ac:dyDescent="0.2">
      <c r="A59" s="11" t="s">
        <v>756</v>
      </c>
      <c r="G59" s="63">
        <v>2013</v>
      </c>
    </row>
    <row r="60" spans="1:7" x14ac:dyDescent="0.2">
      <c r="A60" s="46" t="s">
        <v>757</v>
      </c>
      <c r="G60" s="63">
        <v>2014</v>
      </c>
    </row>
    <row r="61" spans="1:7" x14ac:dyDescent="0.2">
      <c r="A61" s="11" t="s">
        <v>758</v>
      </c>
      <c r="G61" s="63">
        <v>2015</v>
      </c>
    </row>
    <row r="62" spans="1:7" x14ac:dyDescent="0.2">
      <c r="A62" s="46" t="s">
        <v>759</v>
      </c>
      <c r="G62" s="63">
        <v>2016</v>
      </c>
    </row>
    <row r="63" spans="1:7" x14ac:dyDescent="0.2">
      <c r="A63" s="11" t="s">
        <v>760</v>
      </c>
      <c r="G63" s="63">
        <v>2017</v>
      </c>
    </row>
    <row r="64" spans="1:7" x14ac:dyDescent="0.2">
      <c r="A64" s="46" t="s">
        <v>761</v>
      </c>
    </row>
    <row r="65" spans="1:1" x14ac:dyDescent="0.2">
      <c r="A65" s="36" t="s">
        <v>860</v>
      </c>
    </row>
    <row r="68" spans="1:1" x14ac:dyDescent="0.2">
      <c r="A68" s="55" t="s">
        <v>764</v>
      </c>
    </row>
    <row r="69" spans="1:1" x14ac:dyDescent="0.2">
      <c r="A69" s="36" t="s">
        <v>769</v>
      </c>
    </row>
    <row r="70" spans="1:1" ht="15.75" x14ac:dyDescent="0.3">
      <c r="A70" s="36" t="s">
        <v>770</v>
      </c>
    </row>
    <row r="71" spans="1:1" x14ac:dyDescent="0.2">
      <c r="A71" s="36" t="s">
        <v>771</v>
      </c>
    </row>
    <row r="72" spans="1:1" ht="15.75" x14ac:dyDescent="0.3">
      <c r="A72" s="40" t="s">
        <v>772</v>
      </c>
    </row>
    <row r="73" spans="1:1" x14ac:dyDescent="0.2">
      <c r="A73" s="36" t="s">
        <v>773</v>
      </c>
    </row>
    <row r="74" spans="1:1" x14ac:dyDescent="0.2">
      <c r="A74" s="36" t="s">
        <v>774</v>
      </c>
    </row>
    <row r="75" spans="1:1" ht="15.75" x14ac:dyDescent="0.3">
      <c r="A75" s="36" t="s">
        <v>767</v>
      </c>
    </row>
    <row r="76" spans="1:1" x14ac:dyDescent="0.2">
      <c r="A76" s="36" t="s">
        <v>768</v>
      </c>
    </row>
    <row r="77" spans="1:1" x14ac:dyDescent="0.2">
      <c r="A77" s="36" t="s">
        <v>860</v>
      </c>
    </row>
    <row r="80" spans="1:1" x14ac:dyDescent="0.2">
      <c r="A80" s="54" t="s">
        <v>714</v>
      </c>
    </row>
    <row r="81" spans="1:1" x14ac:dyDescent="0.2">
      <c r="A81" s="14" t="s">
        <v>715</v>
      </c>
    </row>
    <row r="82" spans="1:1" ht="25.5" x14ac:dyDescent="0.2">
      <c r="A82" s="37" t="s">
        <v>851</v>
      </c>
    </row>
    <row r="83" spans="1:1" ht="25.5" x14ac:dyDescent="0.2">
      <c r="A83" s="37" t="s">
        <v>765</v>
      </c>
    </row>
    <row r="84" spans="1:1" x14ac:dyDescent="0.2">
      <c r="A84" s="37" t="s">
        <v>843</v>
      </c>
    </row>
    <row r="85" spans="1:1" x14ac:dyDescent="0.2">
      <c r="A85" s="14" t="s">
        <v>716</v>
      </c>
    </row>
    <row r="86" spans="1:1" x14ac:dyDescent="0.2">
      <c r="A86" s="15" t="s">
        <v>844</v>
      </c>
    </row>
    <row r="87" spans="1:1" x14ac:dyDescent="0.2">
      <c r="A87" s="15" t="s">
        <v>845</v>
      </c>
    </row>
    <row r="88" spans="1:1" x14ac:dyDescent="0.2">
      <c r="A88" s="15" t="s">
        <v>846</v>
      </c>
    </row>
    <row r="89" spans="1:1" x14ac:dyDescent="0.2">
      <c r="A89" s="53" t="s">
        <v>847</v>
      </c>
    </row>
    <row r="90" spans="1:1" x14ac:dyDescent="0.2">
      <c r="A90" s="37" t="s">
        <v>848</v>
      </c>
    </row>
    <row r="91" spans="1:1" x14ac:dyDescent="0.2">
      <c r="A91" s="15" t="s">
        <v>849</v>
      </c>
    </row>
    <row r="92" spans="1:1" ht="25.5" x14ac:dyDescent="0.2">
      <c r="A92" s="37" t="s">
        <v>850</v>
      </c>
    </row>
    <row r="93" spans="1:1" x14ac:dyDescent="0.2">
      <c r="A93" s="36" t="s">
        <v>860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Q375"/>
  <sheetViews>
    <sheetView view="pageLayout" topLeftCell="M1" zoomScaleNormal="100" workbookViewId="0">
      <selection activeCell="AO215" sqref="AO215"/>
    </sheetView>
  </sheetViews>
  <sheetFormatPr defaultRowHeight="12.75" x14ac:dyDescent="0.2"/>
  <cols>
    <col min="1" max="1" width="11" style="13" customWidth="1"/>
    <col min="2" max="2" width="20.85546875" style="13" customWidth="1"/>
    <col min="3" max="3" width="14.28515625" style="246" bestFit="1" customWidth="1"/>
    <col min="4" max="4" width="46.5703125" style="13" customWidth="1"/>
    <col min="5" max="5" width="13" style="168" customWidth="1"/>
    <col min="6" max="7" width="10" style="168" customWidth="1"/>
    <col min="8" max="10" width="12.5703125" style="168" customWidth="1"/>
    <col min="11" max="11" width="14.7109375" style="168" customWidth="1"/>
    <col min="12" max="13" width="11.140625" style="168" customWidth="1"/>
    <col min="14" max="14" width="9.7109375" style="168" customWidth="1"/>
    <col min="15" max="15" width="14.85546875" style="168" customWidth="1"/>
    <col min="16" max="16" width="11" style="168" customWidth="1"/>
    <col min="17" max="17" width="12.28515625" style="168" customWidth="1"/>
    <col min="18" max="20" width="12.5703125" style="168" customWidth="1"/>
    <col min="21" max="21" width="11" style="168" customWidth="1"/>
    <col min="22" max="22" width="9.140625" style="168"/>
    <col min="23" max="23" width="9.42578125" style="168" customWidth="1"/>
    <col min="24" max="24" width="22.85546875" style="168" customWidth="1"/>
    <col min="25" max="27" width="19.7109375" style="168" customWidth="1"/>
    <col min="28" max="28" width="15.85546875" style="168" customWidth="1"/>
    <col min="29" max="29" width="20.5703125" style="168" customWidth="1"/>
    <col min="30" max="30" width="15.5703125" style="168" customWidth="1"/>
    <col min="31" max="31" width="23.42578125" style="168" customWidth="1"/>
    <col min="32" max="32" width="16.42578125" style="168" customWidth="1"/>
    <col min="33" max="33" width="12.28515625" style="168" customWidth="1"/>
    <col min="34" max="36" width="10" style="168" customWidth="1"/>
    <col min="37" max="37" width="11.140625" style="168" customWidth="1"/>
    <col min="38" max="38" width="14.28515625" style="168" customWidth="1"/>
    <col min="39" max="39" width="15" style="168" customWidth="1"/>
    <col min="40" max="40" width="15.42578125" style="168" customWidth="1"/>
    <col min="41" max="41" width="17.28515625" style="168" customWidth="1"/>
    <col min="42" max="42" width="22.28515625" style="169" customWidth="1"/>
    <col min="43" max="43" width="27.42578125" style="39" customWidth="1"/>
    <col min="44" max="16384" width="9.140625" style="3"/>
  </cols>
  <sheetData>
    <row r="1" spans="1:46" ht="38.25" customHeight="1" x14ac:dyDescent="0.2">
      <c r="A1" s="1" t="s">
        <v>0</v>
      </c>
      <c r="B1" s="2" t="s">
        <v>333</v>
      </c>
      <c r="C1" s="166" t="s">
        <v>855</v>
      </c>
      <c r="D1" s="1" t="s">
        <v>854</v>
      </c>
      <c r="E1" s="166" t="s">
        <v>468</v>
      </c>
      <c r="F1" s="166" t="s">
        <v>462</v>
      </c>
      <c r="G1" s="166" t="s">
        <v>852</v>
      </c>
      <c r="H1" s="166" t="s">
        <v>464</v>
      </c>
      <c r="I1" s="167" t="s">
        <v>2414</v>
      </c>
      <c r="J1" s="166" t="s">
        <v>712</v>
      </c>
      <c r="K1" s="166" t="s">
        <v>871</v>
      </c>
      <c r="L1" s="166" t="s">
        <v>463</v>
      </c>
      <c r="M1" s="166" t="s">
        <v>853</v>
      </c>
      <c r="N1" s="166" t="s">
        <v>870</v>
      </c>
      <c r="O1" s="166" t="s">
        <v>869</v>
      </c>
      <c r="P1" s="166" t="s">
        <v>710</v>
      </c>
      <c r="Q1" s="166" t="s">
        <v>2407</v>
      </c>
      <c r="R1" s="166" t="s">
        <v>459</v>
      </c>
      <c r="S1" s="166" t="s">
        <v>2409</v>
      </c>
      <c r="T1" s="166" t="s">
        <v>460</v>
      </c>
      <c r="U1" s="166" t="s">
        <v>461</v>
      </c>
      <c r="V1" s="166" t="s">
        <v>868</v>
      </c>
      <c r="W1" s="166" t="s">
        <v>2415</v>
      </c>
      <c r="X1" s="166" t="s">
        <v>713</v>
      </c>
      <c r="Y1" s="167" t="s">
        <v>2408</v>
      </c>
      <c r="Z1" s="166" t="s">
        <v>867</v>
      </c>
      <c r="AA1" s="166" t="s">
        <v>866</v>
      </c>
      <c r="AB1" s="166" t="s">
        <v>865</v>
      </c>
      <c r="AC1" s="166" t="s">
        <v>864</v>
      </c>
      <c r="AD1" s="166" t="s">
        <v>863</v>
      </c>
      <c r="AE1" s="166" t="s">
        <v>762</v>
      </c>
      <c r="AF1" s="166" t="s">
        <v>711</v>
      </c>
      <c r="AG1" s="166" t="s">
        <v>862</v>
      </c>
      <c r="AH1" s="166" t="s">
        <v>861</v>
      </c>
      <c r="AI1" s="166" t="s">
        <v>466</v>
      </c>
      <c r="AJ1" s="166" t="s">
        <v>467</v>
      </c>
      <c r="AK1" s="166" t="s">
        <v>465</v>
      </c>
      <c r="AL1" s="166" t="s">
        <v>858</v>
      </c>
      <c r="AM1" s="166" t="s">
        <v>857</v>
      </c>
      <c r="AN1" s="166" t="s">
        <v>859</v>
      </c>
      <c r="AO1" s="166" t="s">
        <v>766</v>
      </c>
      <c r="AP1" s="166" t="s">
        <v>856</v>
      </c>
      <c r="AQ1" s="38"/>
    </row>
    <row r="2" spans="1:46" ht="63.75" hidden="1" x14ac:dyDescent="0.2">
      <c r="A2" s="4" t="s">
        <v>7</v>
      </c>
      <c r="B2" s="112" t="s">
        <v>327</v>
      </c>
      <c r="C2" s="90" t="s">
        <v>23</v>
      </c>
      <c r="D2" s="289" t="s">
        <v>2499</v>
      </c>
      <c r="E2" s="91">
        <v>1500</v>
      </c>
      <c r="F2" s="91">
        <v>504</v>
      </c>
      <c r="G2" s="91">
        <v>0</v>
      </c>
      <c r="H2" s="91" t="s">
        <v>2174</v>
      </c>
      <c r="I2" s="124" t="s">
        <v>2382</v>
      </c>
      <c r="J2" s="91"/>
      <c r="K2" s="168" t="s">
        <v>812</v>
      </c>
      <c r="L2" s="93">
        <v>100</v>
      </c>
      <c r="M2" s="93">
        <v>0</v>
      </c>
      <c r="N2" s="168" t="s">
        <v>812</v>
      </c>
      <c r="O2" s="91"/>
      <c r="P2" s="91"/>
      <c r="Q2" s="91" t="s">
        <v>825</v>
      </c>
      <c r="R2" s="91">
        <v>52</v>
      </c>
      <c r="S2" s="91" t="s">
        <v>851</v>
      </c>
      <c r="T2" s="91">
        <v>4</v>
      </c>
      <c r="U2" s="168" t="s">
        <v>1886</v>
      </c>
      <c r="V2" s="168" t="s">
        <v>811</v>
      </c>
      <c r="W2" s="168" t="s">
        <v>769</v>
      </c>
      <c r="X2" s="168" t="s">
        <v>827</v>
      </c>
      <c r="Y2" s="168" t="s">
        <v>2392</v>
      </c>
      <c r="Z2" s="168" t="s">
        <v>816</v>
      </c>
      <c r="AP2" s="169" t="s">
        <v>2175</v>
      </c>
    </row>
    <row r="3" spans="1:46" ht="71.25" hidden="1" customHeight="1" x14ac:dyDescent="0.2">
      <c r="A3" s="4" t="s">
        <v>7</v>
      </c>
      <c r="B3" s="5" t="s">
        <v>328</v>
      </c>
      <c r="C3" s="90" t="s">
        <v>23</v>
      </c>
      <c r="D3" s="282" t="s">
        <v>469</v>
      </c>
      <c r="E3" s="170">
        <f>181*3.2</f>
        <v>579.20000000000005</v>
      </c>
      <c r="F3" s="170">
        <v>181</v>
      </c>
      <c r="G3" s="170"/>
      <c r="H3" s="91" t="s">
        <v>533</v>
      </c>
      <c r="I3" s="124" t="s">
        <v>2382</v>
      </c>
      <c r="J3" s="91"/>
      <c r="K3" s="91"/>
      <c r="L3" s="93">
        <v>78</v>
      </c>
      <c r="M3" s="93"/>
      <c r="O3" s="91"/>
      <c r="P3" s="91"/>
      <c r="Q3" s="91" t="s">
        <v>824</v>
      </c>
      <c r="R3" s="91">
        <v>56.7</v>
      </c>
      <c r="S3" s="91" t="s">
        <v>851</v>
      </c>
      <c r="T3" s="91">
        <v>0</v>
      </c>
      <c r="V3" s="168" t="s">
        <v>812</v>
      </c>
      <c r="X3" s="168" t="s">
        <v>827</v>
      </c>
      <c r="Y3" s="168" t="s">
        <v>822</v>
      </c>
      <c r="Z3" s="168" t="s">
        <v>811</v>
      </c>
      <c r="AA3" s="168" t="s">
        <v>790</v>
      </c>
      <c r="AB3" s="168" t="s">
        <v>799</v>
      </c>
      <c r="AC3" s="168" t="s">
        <v>807</v>
      </c>
      <c r="AM3" s="168" t="s">
        <v>2176</v>
      </c>
      <c r="AN3" s="168" t="s">
        <v>2176</v>
      </c>
      <c r="AO3" s="168" t="s">
        <v>2177</v>
      </c>
      <c r="AP3" s="169" t="s">
        <v>2178</v>
      </c>
    </row>
    <row r="4" spans="1:46" ht="106.5" hidden="1" customHeight="1" x14ac:dyDescent="0.2">
      <c r="A4" s="4" t="s">
        <v>7</v>
      </c>
      <c r="B4" s="5" t="s">
        <v>329</v>
      </c>
      <c r="C4" s="90" t="s">
        <v>23</v>
      </c>
      <c r="D4" s="283" t="s">
        <v>2500</v>
      </c>
      <c r="E4" s="171">
        <v>29181</v>
      </c>
      <c r="F4" s="170">
        <v>9752</v>
      </c>
      <c r="G4" s="170">
        <v>1281</v>
      </c>
      <c r="H4" s="91" t="s">
        <v>1720</v>
      </c>
      <c r="I4" s="124" t="s">
        <v>2382</v>
      </c>
      <c r="J4" s="91" t="s">
        <v>1721</v>
      </c>
      <c r="K4" s="91" t="s">
        <v>811</v>
      </c>
      <c r="L4" s="93">
        <v>2273.08</v>
      </c>
      <c r="M4" s="93">
        <v>1292.99</v>
      </c>
      <c r="N4" s="168" t="s">
        <v>811</v>
      </c>
      <c r="O4" s="91" t="s">
        <v>832</v>
      </c>
      <c r="P4" s="91"/>
      <c r="Q4" s="91" t="s">
        <v>825</v>
      </c>
      <c r="R4" s="228">
        <v>298.5</v>
      </c>
      <c r="S4" s="91" t="s">
        <v>846</v>
      </c>
      <c r="T4" s="91">
        <v>2</v>
      </c>
      <c r="U4" s="168" t="s">
        <v>1722</v>
      </c>
      <c r="V4" s="168" t="s">
        <v>811</v>
      </c>
      <c r="W4" s="168" t="s">
        <v>769</v>
      </c>
      <c r="X4" s="168" t="s">
        <v>827</v>
      </c>
      <c r="Y4" s="168" t="s">
        <v>821</v>
      </c>
      <c r="Z4" s="168" t="s">
        <v>816</v>
      </c>
      <c r="AP4" s="169" t="s">
        <v>1723</v>
      </c>
      <c r="AQ4" s="3"/>
    </row>
    <row r="5" spans="1:46" ht="38.25" hidden="1" customHeight="1" x14ac:dyDescent="0.2">
      <c r="A5" s="244" t="s">
        <v>7</v>
      </c>
      <c r="B5" s="90" t="s">
        <v>2352</v>
      </c>
      <c r="C5" s="244" t="s">
        <v>24</v>
      </c>
      <c r="D5" s="289" t="s">
        <v>470</v>
      </c>
      <c r="E5" s="91">
        <v>5394</v>
      </c>
      <c r="F5" s="91">
        <v>1476</v>
      </c>
      <c r="G5" s="91">
        <v>119</v>
      </c>
      <c r="H5" s="91"/>
      <c r="I5" s="124" t="s">
        <v>2382</v>
      </c>
      <c r="J5" s="91"/>
      <c r="K5" s="91"/>
      <c r="L5" s="93">
        <v>247</v>
      </c>
      <c r="M5" s="93">
        <v>19.8</v>
      </c>
      <c r="O5" s="91"/>
      <c r="P5" s="91"/>
      <c r="Q5" s="91"/>
      <c r="R5" s="91">
        <v>133</v>
      </c>
      <c r="S5" s="91" t="s">
        <v>716</v>
      </c>
      <c r="T5" s="91"/>
      <c r="V5" s="168" t="s">
        <v>811</v>
      </c>
      <c r="W5" s="168" t="s">
        <v>771</v>
      </c>
      <c r="X5" s="168" t="s">
        <v>828</v>
      </c>
      <c r="Y5" s="168" t="s">
        <v>821</v>
      </c>
      <c r="AP5" s="169" t="s">
        <v>2353</v>
      </c>
    </row>
    <row r="6" spans="1:46" ht="153" hidden="1" x14ac:dyDescent="0.2">
      <c r="A6" s="244" t="s">
        <v>7</v>
      </c>
      <c r="B6" s="90" t="s">
        <v>2352</v>
      </c>
      <c r="C6" s="244" t="s">
        <v>25</v>
      </c>
      <c r="D6" s="289" t="s">
        <v>471</v>
      </c>
      <c r="E6" s="91">
        <v>14461</v>
      </c>
      <c r="F6" s="91">
        <v>2126</v>
      </c>
      <c r="G6" s="91">
        <v>181</v>
      </c>
      <c r="H6" s="91" t="s">
        <v>2354</v>
      </c>
      <c r="I6" s="124" t="s">
        <v>2382</v>
      </c>
      <c r="J6" s="91"/>
      <c r="K6" s="91" t="s">
        <v>811</v>
      </c>
      <c r="L6" s="93">
        <v>441</v>
      </c>
      <c r="M6" s="93">
        <v>165</v>
      </c>
      <c r="N6" s="168" t="s">
        <v>811</v>
      </c>
      <c r="O6" s="91" t="s">
        <v>832</v>
      </c>
      <c r="P6" s="91"/>
      <c r="Q6" s="91" t="s">
        <v>825</v>
      </c>
      <c r="R6" s="91">
        <v>170</v>
      </c>
      <c r="S6" s="91" t="s">
        <v>846</v>
      </c>
      <c r="T6" s="91">
        <v>1</v>
      </c>
      <c r="U6" s="168" t="s">
        <v>2355</v>
      </c>
      <c r="V6" s="168" t="s">
        <v>811</v>
      </c>
      <c r="W6" s="168" t="s">
        <v>771</v>
      </c>
      <c r="X6" s="168" t="s">
        <v>828</v>
      </c>
      <c r="Y6" s="168" t="s">
        <v>821</v>
      </c>
      <c r="AP6" s="169" t="s">
        <v>2356</v>
      </c>
    </row>
    <row r="7" spans="1:46" ht="102" hidden="1" x14ac:dyDescent="0.2">
      <c r="A7" s="4" t="s">
        <v>7</v>
      </c>
      <c r="B7" s="5" t="s">
        <v>330</v>
      </c>
      <c r="C7" s="90" t="s">
        <v>26</v>
      </c>
      <c r="D7" s="289" t="s">
        <v>472</v>
      </c>
      <c r="E7" s="91">
        <v>19357</v>
      </c>
      <c r="F7" s="91">
        <v>5165</v>
      </c>
      <c r="G7" s="91">
        <v>511</v>
      </c>
      <c r="H7" s="91" t="s">
        <v>2168</v>
      </c>
      <c r="I7" s="124" t="s">
        <v>813</v>
      </c>
      <c r="J7" s="91"/>
      <c r="K7" s="91" t="s">
        <v>811</v>
      </c>
      <c r="L7" s="91">
        <v>1005.9186</v>
      </c>
      <c r="M7" s="91">
        <v>220.81139999999999</v>
      </c>
      <c r="N7" s="168" t="s">
        <v>811</v>
      </c>
      <c r="O7" s="91" t="s">
        <v>860</v>
      </c>
      <c r="P7" s="91" t="s">
        <v>2169</v>
      </c>
      <c r="Q7" s="91" t="s">
        <v>825</v>
      </c>
      <c r="R7" s="228">
        <v>151.5</v>
      </c>
      <c r="S7" s="91"/>
      <c r="T7" s="91">
        <v>4</v>
      </c>
      <c r="U7" s="168">
        <v>2700</v>
      </c>
      <c r="V7" s="168" t="s">
        <v>811</v>
      </c>
      <c r="W7" s="168" t="s">
        <v>769</v>
      </c>
      <c r="X7" s="168" t="s">
        <v>827</v>
      </c>
      <c r="Y7" s="168" t="s">
        <v>821</v>
      </c>
      <c r="Z7" s="168" t="s">
        <v>811</v>
      </c>
      <c r="AA7" s="168" t="s">
        <v>790</v>
      </c>
      <c r="AB7" s="168" t="s">
        <v>799</v>
      </c>
      <c r="AC7" s="168" t="s">
        <v>807</v>
      </c>
      <c r="AD7" s="168" t="s">
        <v>812</v>
      </c>
    </row>
    <row r="8" spans="1:46" ht="51" hidden="1" x14ac:dyDescent="0.2">
      <c r="A8" s="4" t="s">
        <v>7</v>
      </c>
      <c r="B8" s="5" t="s">
        <v>330</v>
      </c>
      <c r="C8" s="90" t="s">
        <v>27</v>
      </c>
      <c r="D8" s="289" t="s">
        <v>473</v>
      </c>
      <c r="E8" s="91">
        <v>2254</v>
      </c>
      <c r="F8" s="91">
        <v>690</v>
      </c>
      <c r="G8" s="91">
        <v>2</v>
      </c>
      <c r="H8" s="91" t="s">
        <v>2170</v>
      </c>
      <c r="I8" s="124" t="s">
        <v>2382</v>
      </c>
      <c r="J8" s="91"/>
      <c r="K8" s="91" t="s">
        <v>811</v>
      </c>
      <c r="L8" s="91">
        <v>77.352000000000004</v>
      </c>
      <c r="M8" s="91">
        <v>10.548</v>
      </c>
      <c r="N8" s="168" t="s">
        <v>812</v>
      </c>
      <c r="O8" s="91"/>
      <c r="P8" s="91"/>
      <c r="Q8" s="172" t="s">
        <v>825</v>
      </c>
      <c r="R8" s="93">
        <v>17.97</v>
      </c>
      <c r="S8" s="91"/>
      <c r="T8" s="91">
        <v>1</v>
      </c>
      <c r="U8" s="168">
        <v>175</v>
      </c>
      <c r="V8" s="168" t="s">
        <v>812</v>
      </c>
      <c r="X8" s="168" t="s">
        <v>827</v>
      </c>
      <c r="Y8" s="168" t="s">
        <v>821</v>
      </c>
      <c r="Z8" s="168" t="s">
        <v>811</v>
      </c>
      <c r="AA8" s="168" t="s">
        <v>788</v>
      </c>
      <c r="AB8" s="168" t="s">
        <v>795</v>
      </c>
      <c r="AC8" s="168" t="s">
        <v>807</v>
      </c>
      <c r="AD8" s="168" t="s">
        <v>812</v>
      </c>
    </row>
    <row r="9" spans="1:46" ht="42" hidden="1" customHeight="1" x14ac:dyDescent="0.2">
      <c r="A9" s="4" t="s">
        <v>7</v>
      </c>
      <c r="B9" s="5" t="s">
        <v>330</v>
      </c>
      <c r="C9" s="90" t="s">
        <v>28</v>
      </c>
      <c r="D9" s="289" t="s">
        <v>474</v>
      </c>
      <c r="E9" s="91">
        <v>1395</v>
      </c>
      <c r="F9" s="91">
        <v>382</v>
      </c>
      <c r="G9" s="91">
        <v>41</v>
      </c>
      <c r="H9" s="91" t="s">
        <v>2171</v>
      </c>
      <c r="I9" s="124" t="s">
        <v>2382</v>
      </c>
      <c r="J9" s="91"/>
      <c r="K9" s="91" t="s">
        <v>811</v>
      </c>
      <c r="L9" s="91">
        <v>83.195600000000013</v>
      </c>
      <c r="M9" s="91">
        <v>7.2344000000000008</v>
      </c>
      <c r="N9" s="168" t="s">
        <v>812</v>
      </c>
      <c r="O9" s="91"/>
      <c r="P9" s="91"/>
      <c r="Q9" s="91" t="s">
        <v>825</v>
      </c>
      <c r="R9" s="228">
        <v>10.355</v>
      </c>
      <c r="S9" s="91"/>
      <c r="T9" s="91">
        <v>1</v>
      </c>
      <c r="U9" s="168">
        <v>50</v>
      </c>
      <c r="V9" s="168" t="s">
        <v>811</v>
      </c>
      <c r="W9" s="168" t="s">
        <v>769</v>
      </c>
      <c r="X9" s="168" t="s">
        <v>827</v>
      </c>
      <c r="Y9" s="168" t="s">
        <v>821</v>
      </c>
      <c r="Z9" s="168" t="s">
        <v>816</v>
      </c>
    </row>
    <row r="10" spans="1:46" ht="51" hidden="1" customHeight="1" x14ac:dyDescent="0.2">
      <c r="A10" s="82" t="s">
        <v>7</v>
      </c>
      <c r="B10" s="5" t="s">
        <v>331</v>
      </c>
      <c r="C10" s="72" t="s">
        <v>29</v>
      </c>
      <c r="D10" s="278" t="s">
        <v>2501</v>
      </c>
      <c r="E10" s="91">
        <v>14225</v>
      </c>
      <c r="F10" s="91">
        <v>1498</v>
      </c>
      <c r="G10" s="91">
        <v>258</v>
      </c>
      <c r="H10" s="91" t="s">
        <v>2226</v>
      </c>
      <c r="I10" s="124" t="s">
        <v>2382</v>
      </c>
      <c r="J10" s="91" t="s">
        <v>1654</v>
      </c>
      <c r="K10" s="91" t="s">
        <v>811</v>
      </c>
      <c r="L10" s="93">
        <v>288.69</v>
      </c>
      <c r="M10" s="93">
        <v>210</v>
      </c>
      <c r="N10" s="168" t="s">
        <v>811</v>
      </c>
      <c r="O10" s="91" t="s">
        <v>832</v>
      </c>
      <c r="P10" s="91"/>
      <c r="Q10" s="91" t="s">
        <v>825</v>
      </c>
      <c r="R10" s="91">
        <v>50</v>
      </c>
      <c r="S10" s="91" t="s">
        <v>716</v>
      </c>
      <c r="T10" s="91">
        <v>3</v>
      </c>
      <c r="U10" s="168">
        <v>1000</v>
      </c>
      <c r="V10" s="168" t="s">
        <v>811</v>
      </c>
      <c r="W10" s="168" t="s">
        <v>1524</v>
      </c>
      <c r="X10" s="168" t="s">
        <v>827</v>
      </c>
      <c r="Y10" s="168" t="s">
        <v>821</v>
      </c>
      <c r="Z10" s="168" t="s">
        <v>811</v>
      </c>
      <c r="AA10" s="168" t="s">
        <v>792</v>
      </c>
      <c r="AB10" s="168" t="s">
        <v>799</v>
      </c>
      <c r="AC10" s="168" t="s">
        <v>807</v>
      </c>
      <c r="AD10" s="168" t="s">
        <v>811</v>
      </c>
      <c r="AE10" s="168" t="s">
        <v>745</v>
      </c>
      <c r="AG10" s="168" t="s">
        <v>2227</v>
      </c>
      <c r="AH10" s="168" t="s">
        <v>818</v>
      </c>
      <c r="AI10" s="173">
        <v>41582</v>
      </c>
      <c r="AJ10" s="173">
        <v>43647</v>
      </c>
      <c r="AK10" s="168" t="s">
        <v>2416</v>
      </c>
      <c r="AL10" s="168">
        <v>10</v>
      </c>
      <c r="AM10" s="168" t="s">
        <v>2228</v>
      </c>
      <c r="AN10" s="168" t="s">
        <v>2229</v>
      </c>
      <c r="AO10" s="168" t="s">
        <v>2230</v>
      </c>
    </row>
    <row r="11" spans="1:46" ht="51" hidden="1" customHeight="1" x14ac:dyDescent="0.2">
      <c r="A11" s="4" t="s">
        <v>7</v>
      </c>
      <c r="B11" s="5" t="s">
        <v>332</v>
      </c>
      <c r="C11" s="90" t="s">
        <v>30</v>
      </c>
      <c r="D11" s="278" t="s">
        <v>475</v>
      </c>
      <c r="E11" s="91">
        <v>4630</v>
      </c>
      <c r="F11" s="91"/>
      <c r="G11" s="91"/>
      <c r="H11" s="91"/>
      <c r="I11" s="124"/>
      <c r="J11" s="91"/>
      <c r="K11" s="91"/>
      <c r="L11" s="93">
        <v>85.03</v>
      </c>
      <c r="M11" s="93"/>
      <c r="O11" s="91"/>
      <c r="P11" s="91"/>
      <c r="Q11" s="91"/>
      <c r="R11" s="91"/>
      <c r="S11" s="91"/>
      <c r="T11" s="91"/>
    </row>
    <row r="12" spans="1:46" s="537" customFormat="1" ht="90" hidden="1" customHeight="1" x14ac:dyDescent="0.2">
      <c r="A12" s="90" t="s">
        <v>7</v>
      </c>
      <c r="B12" s="170" t="s">
        <v>2832</v>
      </c>
      <c r="C12" s="72" t="s">
        <v>31</v>
      </c>
      <c r="D12" s="289" t="s">
        <v>2502</v>
      </c>
      <c r="E12" s="91">
        <v>6478</v>
      </c>
      <c r="F12" s="91">
        <v>1616</v>
      </c>
      <c r="G12" s="91">
        <v>152</v>
      </c>
      <c r="H12" s="91" t="s">
        <v>2251</v>
      </c>
      <c r="I12" s="124" t="s">
        <v>2382</v>
      </c>
      <c r="J12" s="91" t="s">
        <v>1504</v>
      </c>
      <c r="K12" s="91" t="s">
        <v>811</v>
      </c>
      <c r="L12" s="93">
        <v>366</v>
      </c>
      <c r="M12" s="93">
        <v>217</v>
      </c>
      <c r="N12" s="168" t="s">
        <v>812</v>
      </c>
      <c r="O12" s="91"/>
      <c r="P12" s="91"/>
      <c r="Q12" s="91" t="s">
        <v>824</v>
      </c>
      <c r="R12" s="91">
        <v>90</v>
      </c>
      <c r="S12" s="91" t="s">
        <v>716</v>
      </c>
      <c r="T12" s="91">
        <v>2</v>
      </c>
      <c r="U12" s="168" t="s">
        <v>2252</v>
      </c>
      <c r="V12" s="168" t="s">
        <v>811</v>
      </c>
      <c r="W12" s="168" t="s">
        <v>769</v>
      </c>
      <c r="X12" s="168" t="s">
        <v>827</v>
      </c>
      <c r="Y12" s="168" t="s">
        <v>821</v>
      </c>
      <c r="Z12" s="168" t="s">
        <v>811</v>
      </c>
      <c r="AA12" s="168" t="s">
        <v>790</v>
      </c>
      <c r="AB12" s="168" t="s">
        <v>799</v>
      </c>
      <c r="AC12" s="168" t="s">
        <v>806</v>
      </c>
      <c r="AD12" s="168" t="s">
        <v>812</v>
      </c>
      <c r="AE12" s="168"/>
      <c r="AF12" s="168"/>
      <c r="AG12" s="168"/>
      <c r="AH12" s="168"/>
      <c r="AI12" s="168"/>
      <c r="AJ12" s="168"/>
      <c r="AK12" s="168"/>
      <c r="AL12" s="168"/>
      <c r="AM12" s="168"/>
      <c r="AN12" s="168"/>
      <c r="AO12" s="168"/>
      <c r="AP12" s="169" t="s">
        <v>2253</v>
      </c>
      <c r="AQ12" s="81"/>
    </row>
    <row r="13" spans="1:46" s="254" customFormat="1" ht="51.75" hidden="1" customHeight="1" x14ac:dyDescent="0.2">
      <c r="A13" s="247" t="s">
        <v>12</v>
      </c>
      <c r="B13" s="248" t="s">
        <v>2042</v>
      </c>
      <c r="C13" s="249" t="s">
        <v>32</v>
      </c>
      <c r="D13" s="248" t="s">
        <v>476</v>
      </c>
      <c r="E13" s="250">
        <v>4765</v>
      </c>
      <c r="F13" s="250">
        <v>1679</v>
      </c>
      <c r="G13" s="250">
        <v>67</v>
      </c>
      <c r="H13" s="250" t="s">
        <v>2043</v>
      </c>
      <c r="I13" s="251" t="s">
        <v>2382</v>
      </c>
      <c r="J13" s="250" t="s">
        <v>2044</v>
      </c>
      <c r="K13" s="250" t="s">
        <v>812</v>
      </c>
      <c r="L13" s="252">
        <v>343.61</v>
      </c>
      <c r="M13" s="252">
        <v>29.12</v>
      </c>
      <c r="N13" s="168" t="s">
        <v>811</v>
      </c>
      <c r="O13" s="250" t="s">
        <v>860</v>
      </c>
      <c r="P13" s="250" t="s">
        <v>2045</v>
      </c>
      <c r="Q13" s="250" t="s">
        <v>824</v>
      </c>
      <c r="R13" s="250">
        <v>206</v>
      </c>
      <c r="S13" s="250" t="s">
        <v>845</v>
      </c>
      <c r="T13" s="250">
        <v>2</v>
      </c>
      <c r="U13" s="168" t="s">
        <v>2046</v>
      </c>
      <c r="V13" s="168" t="s">
        <v>811</v>
      </c>
      <c r="W13" s="168" t="s">
        <v>771</v>
      </c>
      <c r="X13" s="168" t="s">
        <v>827</v>
      </c>
      <c r="Y13" s="168" t="s">
        <v>821</v>
      </c>
      <c r="Z13" s="168" t="s">
        <v>811</v>
      </c>
      <c r="AA13" s="168" t="s">
        <v>793</v>
      </c>
      <c r="AB13" s="168" t="s">
        <v>799</v>
      </c>
      <c r="AC13" s="168" t="s">
        <v>807</v>
      </c>
      <c r="AD13" s="168" t="s">
        <v>812</v>
      </c>
      <c r="AE13" s="168"/>
      <c r="AF13" s="168"/>
      <c r="AG13" s="168"/>
      <c r="AH13" s="168"/>
      <c r="AI13" s="168"/>
      <c r="AJ13" s="168"/>
      <c r="AK13" s="168"/>
      <c r="AL13" s="168"/>
      <c r="AM13" s="168"/>
      <c r="AN13" s="168"/>
      <c r="AO13" s="168"/>
      <c r="AP13" s="168" t="s">
        <v>2047</v>
      </c>
      <c r="AQ13" s="253"/>
      <c r="AR13" s="253"/>
      <c r="AS13" s="253"/>
      <c r="AT13" s="253"/>
    </row>
    <row r="14" spans="1:46" s="79" customFormat="1" ht="39.75" hidden="1" customHeight="1" x14ac:dyDescent="0.2">
      <c r="A14" s="70" t="s">
        <v>14</v>
      </c>
      <c r="B14" s="73" t="s">
        <v>324</v>
      </c>
      <c r="C14" s="73" t="s">
        <v>323</v>
      </c>
      <c r="D14" s="284" t="s">
        <v>2503</v>
      </c>
      <c r="E14" s="74">
        <v>1285</v>
      </c>
      <c r="F14" s="74">
        <v>483</v>
      </c>
      <c r="G14" s="74">
        <v>65</v>
      </c>
      <c r="H14" s="74" t="s">
        <v>1522</v>
      </c>
      <c r="I14" s="74" t="s">
        <v>2382</v>
      </c>
      <c r="J14" s="74" t="s">
        <v>1523</v>
      </c>
      <c r="K14" s="74" t="s">
        <v>811</v>
      </c>
      <c r="L14" s="75">
        <v>150</v>
      </c>
      <c r="M14" s="75">
        <v>15.3</v>
      </c>
      <c r="N14" s="169" t="s">
        <v>812</v>
      </c>
      <c r="O14" s="74"/>
      <c r="P14" s="74"/>
      <c r="Q14" s="74" t="s">
        <v>824</v>
      </c>
      <c r="R14" s="74">
        <v>27</v>
      </c>
      <c r="S14" s="74" t="s">
        <v>716</v>
      </c>
      <c r="T14" s="74">
        <v>0</v>
      </c>
      <c r="U14" s="169">
        <v>0</v>
      </c>
      <c r="V14" s="169" t="s">
        <v>811</v>
      </c>
      <c r="W14" s="169" t="s">
        <v>1524</v>
      </c>
      <c r="X14" s="169" t="s">
        <v>827</v>
      </c>
      <c r="Y14" s="169" t="s">
        <v>2392</v>
      </c>
      <c r="Z14" s="169" t="s">
        <v>816</v>
      </c>
      <c r="AA14" s="169" t="s">
        <v>794</v>
      </c>
      <c r="AB14" s="169" t="s">
        <v>805</v>
      </c>
      <c r="AC14" s="169"/>
      <c r="AD14" s="169" t="s">
        <v>812</v>
      </c>
      <c r="AE14" s="169"/>
      <c r="AF14" s="169"/>
      <c r="AG14" s="169"/>
      <c r="AH14" s="169"/>
      <c r="AI14" s="169"/>
      <c r="AJ14" s="169"/>
      <c r="AK14" s="169"/>
      <c r="AL14" s="169"/>
      <c r="AM14" s="169"/>
      <c r="AN14" s="169"/>
      <c r="AO14" s="169"/>
      <c r="AP14" s="169" t="s">
        <v>811</v>
      </c>
      <c r="AQ14" s="78"/>
    </row>
    <row r="15" spans="1:46" s="11" customFormat="1" ht="94.5" hidden="1" customHeight="1" x14ac:dyDescent="0.2">
      <c r="A15" s="82" t="s">
        <v>12</v>
      </c>
      <c r="B15" s="9" t="s">
        <v>2022</v>
      </c>
      <c r="C15" s="73" t="s">
        <v>33</v>
      </c>
      <c r="D15" s="285" t="s">
        <v>2504</v>
      </c>
      <c r="E15" s="107">
        <v>25834</v>
      </c>
      <c r="F15" s="107">
        <v>2293</v>
      </c>
      <c r="G15" s="107">
        <v>178</v>
      </c>
      <c r="H15" s="107" t="s">
        <v>2023</v>
      </c>
      <c r="I15" s="107" t="s">
        <v>2382</v>
      </c>
      <c r="J15" s="107" t="s">
        <v>2024</v>
      </c>
      <c r="K15" s="107" t="s">
        <v>811</v>
      </c>
      <c r="L15" s="108">
        <v>697.66</v>
      </c>
      <c r="M15" s="108">
        <v>89.64</v>
      </c>
      <c r="N15" s="169" t="s">
        <v>812</v>
      </c>
      <c r="O15" s="107"/>
      <c r="P15" s="107"/>
      <c r="Q15" s="107" t="s">
        <v>824</v>
      </c>
      <c r="R15" s="107">
        <v>350</v>
      </c>
      <c r="S15" s="107" t="s">
        <v>716</v>
      </c>
      <c r="T15" s="107">
        <v>0</v>
      </c>
      <c r="U15" s="169">
        <v>0</v>
      </c>
      <c r="V15" s="169" t="s">
        <v>811</v>
      </c>
      <c r="W15" s="169" t="s">
        <v>1524</v>
      </c>
      <c r="X15" s="169" t="s">
        <v>826</v>
      </c>
      <c r="Y15" s="169" t="s">
        <v>2388</v>
      </c>
      <c r="Z15" s="169" t="s">
        <v>816</v>
      </c>
      <c r="AA15" s="169"/>
      <c r="AB15" s="169"/>
      <c r="AC15" s="169"/>
      <c r="AD15" s="169"/>
      <c r="AE15" s="169"/>
      <c r="AF15" s="169"/>
      <c r="AG15" s="169"/>
      <c r="AH15" s="169"/>
      <c r="AI15" s="169"/>
      <c r="AJ15" s="169"/>
      <c r="AK15" s="169"/>
      <c r="AL15" s="169"/>
      <c r="AM15" s="169"/>
      <c r="AN15" s="169"/>
      <c r="AO15" s="169"/>
      <c r="AP15" s="169" t="s">
        <v>2025</v>
      </c>
    </row>
    <row r="16" spans="1:46" s="11" customFormat="1" ht="90" hidden="1" x14ac:dyDescent="0.2">
      <c r="A16" s="4" t="s">
        <v>12</v>
      </c>
      <c r="B16" s="9" t="s">
        <v>326</v>
      </c>
      <c r="C16" s="73" t="s">
        <v>34</v>
      </c>
      <c r="D16" s="282" t="s">
        <v>477</v>
      </c>
      <c r="E16" s="107">
        <v>26925</v>
      </c>
      <c r="F16" s="107">
        <v>5665</v>
      </c>
      <c r="G16" s="107">
        <v>423</v>
      </c>
      <c r="H16" s="107" t="s">
        <v>1638</v>
      </c>
      <c r="I16" s="107" t="s">
        <v>813</v>
      </c>
      <c r="J16" s="107" t="s">
        <v>1639</v>
      </c>
      <c r="K16" s="107" t="s">
        <v>811</v>
      </c>
      <c r="L16" s="108">
        <v>1207.5</v>
      </c>
      <c r="M16" s="108"/>
      <c r="N16" s="169" t="s">
        <v>811</v>
      </c>
      <c r="O16" s="107" t="s">
        <v>834</v>
      </c>
      <c r="P16" s="107"/>
      <c r="Q16" s="107" t="s">
        <v>825</v>
      </c>
      <c r="R16" s="107">
        <v>300</v>
      </c>
      <c r="S16" s="107" t="s">
        <v>2401</v>
      </c>
      <c r="T16" s="107">
        <v>1</v>
      </c>
      <c r="U16" s="169" t="s">
        <v>1640</v>
      </c>
      <c r="V16" s="169" t="s">
        <v>811</v>
      </c>
      <c r="W16" s="169" t="s">
        <v>771</v>
      </c>
      <c r="X16" s="169" t="s">
        <v>827</v>
      </c>
      <c r="Y16" s="169" t="s">
        <v>822</v>
      </c>
      <c r="Z16" s="169" t="s">
        <v>811</v>
      </c>
      <c r="AA16" s="169" t="s">
        <v>788</v>
      </c>
      <c r="AB16" s="169" t="s">
        <v>803</v>
      </c>
      <c r="AC16" s="169" t="s">
        <v>806</v>
      </c>
      <c r="AD16" s="169" t="s">
        <v>812</v>
      </c>
      <c r="AE16" s="169"/>
      <c r="AF16" s="169"/>
      <c r="AG16" s="169"/>
      <c r="AH16" s="169"/>
      <c r="AI16" s="169"/>
      <c r="AJ16" s="169"/>
      <c r="AK16" s="169"/>
      <c r="AL16" s="169"/>
      <c r="AM16" s="169"/>
      <c r="AN16" s="169"/>
      <c r="AO16" s="169"/>
      <c r="AP16" s="169" t="s">
        <v>1641</v>
      </c>
    </row>
    <row r="17" spans="1:42" s="11" customFormat="1" ht="90" hidden="1" customHeight="1" x14ac:dyDescent="0.25">
      <c r="A17" s="82" t="s">
        <v>12</v>
      </c>
      <c r="B17" s="9" t="s">
        <v>325</v>
      </c>
      <c r="C17" s="73" t="s">
        <v>35</v>
      </c>
      <c r="D17" s="279" t="s">
        <v>478</v>
      </c>
      <c r="E17" s="107">
        <v>82627</v>
      </c>
      <c r="F17" s="107">
        <v>26452</v>
      </c>
      <c r="G17" s="107">
        <v>2272</v>
      </c>
      <c r="H17" s="107" t="s">
        <v>2026</v>
      </c>
      <c r="I17" s="107" t="s">
        <v>2382</v>
      </c>
      <c r="J17" s="107" t="s">
        <v>2024</v>
      </c>
      <c r="K17" s="107" t="s">
        <v>811</v>
      </c>
      <c r="L17" s="108">
        <v>8047.47</v>
      </c>
      <c r="M17" s="108">
        <v>2101.2199999999998</v>
      </c>
      <c r="N17" s="169" t="s">
        <v>811</v>
      </c>
      <c r="O17" s="107" t="s">
        <v>860</v>
      </c>
      <c r="P17" s="107" t="s">
        <v>2027</v>
      </c>
      <c r="Q17" s="107" t="s">
        <v>824</v>
      </c>
      <c r="R17" s="107">
        <v>650</v>
      </c>
      <c r="S17" s="107" t="s">
        <v>2400</v>
      </c>
      <c r="T17" s="107">
        <v>12</v>
      </c>
      <c r="U17" s="169" t="s">
        <v>2028</v>
      </c>
      <c r="V17" s="169" t="s">
        <v>811</v>
      </c>
      <c r="W17" s="169" t="s">
        <v>1524</v>
      </c>
      <c r="X17" s="169" t="s">
        <v>826</v>
      </c>
      <c r="Y17" s="169" t="s">
        <v>820</v>
      </c>
      <c r="Z17" s="169" t="s">
        <v>811</v>
      </c>
      <c r="AA17" s="169" t="s">
        <v>791</v>
      </c>
      <c r="AB17" s="169" t="s">
        <v>805</v>
      </c>
      <c r="AC17" s="169"/>
      <c r="AD17" s="169"/>
      <c r="AE17" s="169"/>
      <c r="AF17" s="169"/>
      <c r="AG17" s="169"/>
      <c r="AH17" s="169"/>
      <c r="AI17" s="169"/>
      <c r="AJ17" s="169"/>
      <c r="AK17" s="169"/>
      <c r="AL17" s="169"/>
      <c r="AM17" s="169"/>
      <c r="AN17" s="169"/>
      <c r="AO17" s="169" t="s">
        <v>2029</v>
      </c>
      <c r="AP17" s="169"/>
    </row>
    <row r="18" spans="1:42" ht="51" hidden="1" customHeight="1" x14ac:dyDescent="0.2">
      <c r="A18" s="82" t="s">
        <v>19</v>
      </c>
      <c r="B18" s="112" t="s">
        <v>334</v>
      </c>
      <c r="C18" s="72" t="s">
        <v>36</v>
      </c>
      <c r="D18" s="5" t="s">
        <v>479</v>
      </c>
      <c r="E18" s="160">
        <v>725</v>
      </c>
      <c r="F18" s="160">
        <v>195</v>
      </c>
      <c r="G18" s="160">
        <v>5</v>
      </c>
      <c r="H18" s="160" t="s">
        <v>1749</v>
      </c>
      <c r="I18" s="163" t="s">
        <v>815</v>
      </c>
      <c r="J18" s="160"/>
      <c r="K18" s="160" t="s">
        <v>1566</v>
      </c>
      <c r="L18" s="161">
        <v>61.24</v>
      </c>
      <c r="M18" s="161"/>
      <c r="N18" s="168" t="s">
        <v>1566</v>
      </c>
      <c r="O18" s="160" t="s">
        <v>838</v>
      </c>
      <c r="P18" s="160"/>
      <c r="Q18" s="160" t="s">
        <v>824</v>
      </c>
      <c r="R18" s="160">
        <v>323</v>
      </c>
      <c r="S18" s="160" t="s">
        <v>716</v>
      </c>
      <c r="T18" s="160">
        <v>2</v>
      </c>
      <c r="U18" s="168" t="s">
        <v>811</v>
      </c>
      <c r="V18" s="168" t="s">
        <v>811</v>
      </c>
      <c r="W18" s="168" t="s">
        <v>771</v>
      </c>
      <c r="X18" s="168" t="s">
        <v>827</v>
      </c>
      <c r="Y18" s="168" t="s">
        <v>822</v>
      </c>
      <c r="Z18" s="168" t="s">
        <v>811</v>
      </c>
      <c r="AA18" s="168" t="s">
        <v>793</v>
      </c>
      <c r="AB18" s="168" t="s">
        <v>795</v>
      </c>
      <c r="AC18" s="168" t="s">
        <v>807</v>
      </c>
      <c r="AD18" s="168" t="s">
        <v>811</v>
      </c>
      <c r="AE18" s="168" t="s">
        <v>748</v>
      </c>
      <c r="AG18" s="168" t="s">
        <v>2492</v>
      </c>
      <c r="AH18" s="168" t="s">
        <v>818</v>
      </c>
      <c r="AI18" s="168" t="s">
        <v>812</v>
      </c>
      <c r="AJ18" s="168" t="s">
        <v>812</v>
      </c>
      <c r="AK18" s="168" t="s">
        <v>812</v>
      </c>
      <c r="AL18" s="168" t="s">
        <v>811</v>
      </c>
      <c r="AM18" s="168" t="s">
        <v>811</v>
      </c>
      <c r="AN18" s="168" t="s">
        <v>812</v>
      </c>
      <c r="AO18" s="168" t="s">
        <v>811</v>
      </c>
      <c r="AP18" s="169" t="s">
        <v>1750</v>
      </c>
    </row>
    <row r="19" spans="1:42" ht="39" hidden="1" customHeight="1" x14ac:dyDescent="0.2">
      <c r="A19" s="82" t="s">
        <v>19</v>
      </c>
      <c r="B19" s="5" t="s">
        <v>334</v>
      </c>
      <c r="C19" s="72" t="s">
        <v>37</v>
      </c>
      <c r="D19" s="5" t="s">
        <v>480</v>
      </c>
      <c r="E19" s="160">
        <v>39366</v>
      </c>
      <c r="F19" s="160">
        <v>14821</v>
      </c>
      <c r="G19" s="160">
        <v>2432</v>
      </c>
      <c r="H19" s="160" t="s">
        <v>1751</v>
      </c>
      <c r="I19" s="163" t="s">
        <v>2382</v>
      </c>
      <c r="J19" s="160"/>
      <c r="K19" s="160" t="s">
        <v>1566</v>
      </c>
      <c r="L19" s="161">
        <v>8409.61</v>
      </c>
      <c r="M19" s="161"/>
      <c r="N19" s="168" t="s">
        <v>812</v>
      </c>
      <c r="O19" s="160"/>
      <c r="P19" s="160"/>
      <c r="Q19" s="160" t="s">
        <v>824</v>
      </c>
      <c r="R19" s="160"/>
      <c r="S19" s="160" t="s">
        <v>716</v>
      </c>
      <c r="T19" s="160">
        <v>10</v>
      </c>
      <c r="U19" s="168" t="s">
        <v>811</v>
      </c>
      <c r="V19" s="168" t="s">
        <v>811</v>
      </c>
      <c r="W19" s="168" t="s">
        <v>769</v>
      </c>
      <c r="X19" s="168" t="s">
        <v>827</v>
      </c>
      <c r="Y19" s="168" t="s">
        <v>820</v>
      </c>
      <c r="Z19" s="168" t="s">
        <v>811</v>
      </c>
      <c r="AA19" s="168" t="s">
        <v>793</v>
      </c>
      <c r="AB19" s="168" t="s">
        <v>795</v>
      </c>
      <c r="AC19" s="168" t="s">
        <v>807</v>
      </c>
      <c r="AD19" s="168" t="s">
        <v>812</v>
      </c>
    </row>
    <row r="20" spans="1:42" ht="51" hidden="1" customHeight="1" x14ac:dyDescent="0.2">
      <c r="A20" s="4" t="s">
        <v>19</v>
      </c>
      <c r="B20" s="112" t="s">
        <v>335</v>
      </c>
      <c r="C20" s="90" t="s">
        <v>38</v>
      </c>
      <c r="D20" s="286" t="s">
        <v>481</v>
      </c>
      <c r="E20" s="91">
        <v>2942</v>
      </c>
      <c r="F20" s="91">
        <v>1017</v>
      </c>
      <c r="G20" s="91">
        <v>86</v>
      </c>
      <c r="H20" s="91" t="s">
        <v>1953</v>
      </c>
      <c r="I20" s="124" t="s">
        <v>2382</v>
      </c>
      <c r="J20" s="91" t="s">
        <v>812</v>
      </c>
      <c r="K20" s="91" t="s">
        <v>811</v>
      </c>
      <c r="L20" s="93">
        <v>418.66</v>
      </c>
      <c r="M20" s="93">
        <v>105</v>
      </c>
      <c r="N20" s="174" t="s">
        <v>812</v>
      </c>
      <c r="O20" s="91"/>
      <c r="P20" s="91"/>
      <c r="Q20" s="91" t="s">
        <v>824</v>
      </c>
      <c r="R20" s="91">
        <v>130</v>
      </c>
      <c r="S20" s="91" t="s">
        <v>846</v>
      </c>
      <c r="T20" s="91">
        <v>17</v>
      </c>
      <c r="U20" s="168" t="s">
        <v>1954</v>
      </c>
      <c r="V20" s="168" t="s">
        <v>811</v>
      </c>
      <c r="W20" s="168" t="s">
        <v>769</v>
      </c>
      <c r="X20" s="168" t="s">
        <v>827</v>
      </c>
      <c r="Y20" s="168" t="s">
        <v>2388</v>
      </c>
      <c r="Z20" s="168" t="s">
        <v>811</v>
      </c>
      <c r="AA20" s="168" t="s">
        <v>793</v>
      </c>
      <c r="AB20" s="168" t="s">
        <v>795</v>
      </c>
      <c r="AC20" s="168" t="s">
        <v>807</v>
      </c>
      <c r="AD20" s="168" t="s">
        <v>812</v>
      </c>
      <c r="AP20" s="169" t="s">
        <v>1955</v>
      </c>
    </row>
    <row r="21" spans="1:42" ht="51" hidden="1" customHeight="1" x14ac:dyDescent="0.2">
      <c r="A21" s="4" t="s">
        <v>19</v>
      </c>
      <c r="B21" s="5" t="s">
        <v>335</v>
      </c>
      <c r="C21" s="90" t="s">
        <v>39</v>
      </c>
      <c r="D21" s="285" t="s">
        <v>482</v>
      </c>
      <c r="E21" s="91">
        <v>5298</v>
      </c>
      <c r="F21" s="91">
        <v>2273</v>
      </c>
      <c r="G21" s="91">
        <v>216</v>
      </c>
      <c r="H21" s="91" t="s">
        <v>1956</v>
      </c>
      <c r="I21" s="124" t="s">
        <v>2382</v>
      </c>
      <c r="J21" s="91" t="s">
        <v>812</v>
      </c>
      <c r="K21" s="91" t="s">
        <v>811</v>
      </c>
      <c r="L21" s="93">
        <v>753.93</v>
      </c>
      <c r="M21" s="93">
        <v>697</v>
      </c>
      <c r="N21" s="174" t="s">
        <v>812</v>
      </c>
      <c r="O21" s="91"/>
      <c r="P21" s="91"/>
      <c r="Q21" s="91" t="s">
        <v>2383</v>
      </c>
      <c r="R21" s="91">
        <v>180</v>
      </c>
      <c r="S21" s="91" t="s">
        <v>2400</v>
      </c>
      <c r="T21" s="91">
        <v>9</v>
      </c>
      <c r="U21" s="168" t="s">
        <v>1957</v>
      </c>
      <c r="V21" s="168" t="s">
        <v>811</v>
      </c>
      <c r="W21" s="168" t="s">
        <v>769</v>
      </c>
      <c r="X21" s="168" t="s">
        <v>827</v>
      </c>
      <c r="Y21" s="168" t="s">
        <v>822</v>
      </c>
      <c r="Z21" s="168" t="s">
        <v>811</v>
      </c>
      <c r="AA21" s="168" t="s">
        <v>793</v>
      </c>
      <c r="AB21" s="168" t="s">
        <v>795</v>
      </c>
      <c r="AC21" s="168" t="s">
        <v>807</v>
      </c>
      <c r="AD21" s="168" t="s">
        <v>812</v>
      </c>
      <c r="AP21" s="169" t="s">
        <v>1958</v>
      </c>
    </row>
    <row r="22" spans="1:42" ht="84" hidden="1" customHeight="1" x14ac:dyDescent="0.2">
      <c r="A22" s="4" t="s">
        <v>19</v>
      </c>
      <c r="B22" s="112" t="s">
        <v>336</v>
      </c>
      <c r="C22" s="90" t="s">
        <v>40</v>
      </c>
      <c r="D22" s="5" t="s">
        <v>2214</v>
      </c>
      <c r="E22" s="91">
        <v>7792</v>
      </c>
      <c r="F22" s="91">
        <v>3621</v>
      </c>
      <c r="G22" s="91">
        <v>306</v>
      </c>
      <c r="H22" s="91" t="s">
        <v>2215</v>
      </c>
      <c r="I22" s="124" t="s">
        <v>2382</v>
      </c>
      <c r="J22" s="91" t="s">
        <v>1566</v>
      </c>
      <c r="K22" s="91" t="s">
        <v>1566</v>
      </c>
      <c r="L22" s="93">
        <v>1315</v>
      </c>
      <c r="M22" s="93"/>
      <c r="N22" s="168" t="s">
        <v>812</v>
      </c>
      <c r="O22" s="91"/>
      <c r="P22" s="91"/>
      <c r="Q22" s="91" t="s">
        <v>825</v>
      </c>
      <c r="R22" s="91">
        <v>120</v>
      </c>
      <c r="S22" s="91" t="s">
        <v>846</v>
      </c>
      <c r="T22" s="91">
        <v>6</v>
      </c>
      <c r="U22" s="168">
        <v>3750</v>
      </c>
      <c r="V22" s="168" t="s">
        <v>811</v>
      </c>
      <c r="W22" s="168" t="s">
        <v>769</v>
      </c>
      <c r="X22" s="168" t="s">
        <v>827</v>
      </c>
      <c r="Y22" s="168" t="s">
        <v>821</v>
      </c>
      <c r="Z22" s="168" t="s">
        <v>811</v>
      </c>
      <c r="AA22" s="168" t="s">
        <v>788</v>
      </c>
      <c r="AB22" s="168" t="s">
        <v>803</v>
      </c>
      <c r="AC22" s="168" t="s">
        <v>806</v>
      </c>
      <c r="AD22" s="168" t="s">
        <v>812</v>
      </c>
      <c r="AP22" s="169" t="s">
        <v>2216</v>
      </c>
    </row>
    <row r="23" spans="1:42" ht="409.5" hidden="1" x14ac:dyDescent="0.2">
      <c r="A23" s="105" t="s">
        <v>19</v>
      </c>
      <c r="B23" s="96" t="s">
        <v>337</v>
      </c>
      <c r="C23" s="105" t="s">
        <v>41</v>
      </c>
      <c r="D23" s="96" t="s">
        <v>483</v>
      </c>
      <c r="E23" s="91">
        <v>7728</v>
      </c>
      <c r="F23" s="91">
        <v>4942</v>
      </c>
      <c r="G23" s="91">
        <v>237</v>
      </c>
      <c r="H23" s="175" t="s">
        <v>2417</v>
      </c>
      <c r="I23" s="124" t="s">
        <v>2382</v>
      </c>
      <c r="J23" s="91" t="s">
        <v>811</v>
      </c>
      <c r="K23" s="91" t="s">
        <v>811</v>
      </c>
      <c r="L23" s="93">
        <v>975</v>
      </c>
      <c r="M23" s="93">
        <v>307</v>
      </c>
      <c r="N23" s="168" t="s">
        <v>812</v>
      </c>
      <c r="O23" s="91"/>
      <c r="P23" s="91"/>
      <c r="Q23" s="91" t="s">
        <v>2383</v>
      </c>
      <c r="R23" s="228">
        <v>89.7</v>
      </c>
      <c r="S23" s="91" t="s">
        <v>2400</v>
      </c>
      <c r="T23" s="91">
        <v>9</v>
      </c>
      <c r="U23" s="168" t="s">
        <v>1787</v>
      </c>
      <c r="V23" s="168" t="s">
        <v>811</v>
      </c>
      <c r="W23" s="168" t="s">
        <v>2397</v>
      </c>
      <c r="X23" s="168" t="s">
        <v>827</v>
      </c>
      <c r="Y23" s="168" t="s">
        <v>821</v>
      </c>
      <c r="Z23" s="168" t="s">
        <v>812</v>
      </c>
      <c r="AA23" s="168" t="s">
        <v>791</v>
      </c>
      <c r="AB23" s="168" t="s">
        <v>801</v>
      </c>
      <c r="AC23" s="168" t="s">
        <v>806</v>
      </c>
      <c r="AD23" s="168" t="s">
        <v>811</v>
      </c>
      <c r="AE23" s="168" t="s">
        <v>748</v>
      </c>
      <c r="AG23" s="168" t="s">
        <v>1788</v>
      </c>
      <c r="AH23" s="168" t="s">
        <v>817</v>
      </c>
      <c r="AI23" s="169" t="s">
        <v>1789</v>
      </c>
      <c r="AJ23" s="169" t="s">
        <v>1790</v>
      </c>
      <c r="AK23" s="168" t="s">
        <v>1791</v>
      </c>
      <c r="AL23" s="169" t="s">
        <v>1792</v>
      </c>
      <c r="AM23" s="168">
        <v>0</v>
      </c>
      <c r="AN23" s="168">
        <v>0</v>
      </c>
      <c r="AO23" s="168" t="s">
        <v>1793</v>
      </c>
      <c r="AP23" s="176" t="s">
        <v>2418</v>
      </c>
    </row>
    <row r="24" spans="1:42" ht="38.25" hidden="1" customHeight="1" x14ac:dyDescent="0.2">
      <c r="A24" s="4" t="s">
        <v>19</v>
      </c>
      <c r="B24" s="5" t="s">
        <v>338</v>
      </c>
      <c r="C24" s="90" t="s">
        <v>42</v>
      </c>
      <c r="D24" s="5" t="s">
        <v>484</v>
      </c>
      <c r="E24" s="91">
        <v>759</v>
      </c>
      <c r="F24" s="91"/>
      <c r="G24" s="91"/>
      <c r="H24" s="91"/>
      <c r="I24" s="124"/>
      <c r="J24" s="91"/>
      <c r="K24" s="91"/>
      <c r="L24" s="93">
        <v>56.65</v>
      </c>
      <c r="M24" s="93"/>
      <c r="O24" s="91"/>
      <c r="P24" s="91"/>
      <c r="Q24" s="91"/>
      <c r="R24" s="91"/>
      <c r="S24" s="91"/>
      <c r="T24" s="91"/>
    </row>
    <row r="25" spans="1:42" ht="38.25" hidden="1" customHeight="1" x14ac:dyDescent="0.2">
      <c r="A25" s="4" t="s">
        <v>19</v>
      </c>
      <c r="B25" s="5" t="s">
        <v>339</v>
      </c>
      <c r="C25" s="90" t="s">
        <v>43</v>
      </c>
      <c r="D25" s="5" t="s">
        <v>485</v>
      </c>
      <c r="E25" s="91">
        <v>15495</v>
      </c>
      <c r="F25" s="91">
        <v>4136</v>
      </c>
      <c r="G25" s="91">
        <v>463</v>
      </c>
      <c r="H25" s="91" t="s">
        <v>2112</v>
      </c>
      <c r="I25" s="124" t="s">
        <v>2382</v>
      </c>
      <c r="J25" s="91" t="s">
        <v>1566</v>
      </c>
      <c r="K25" s="91" t="s">
        <v>811</v>
      </c>
      <c r="L25" s="93">
        <v>2685</v>
      </c>
      <c r="M25" s="93">
        <v>315</v>
      </c>
      <c r="N25" s="168" t="s">
        <v>812</v>
      </c>
      <c r="O25" s="91"/>
      <c r="P25" s="91"/>
      <c r="Q25" s="91" t="s">
        <v>825</v>
      </c>
      <c r="R25" s="228">
        <v>76.2</v>
      </c>
      <c r="S25" s="91" t="s">
        <v>846</v>
      </c>
      <c r="T25" s="91">
        <v>3</v>
      </c>
      <c r="U25" s="168">
        <v>3500</v>
      </c>
      <c r="V25" s="168" t="s">
        <v>811</v>
      </c>
      <c r="W25" s="168" t="s">
        <v>769</v>
      </c>
      <c r="X25" s="168" t="s">
        <v>827</v>
      </c>
      <c r="Y25" s="168" t="s">
        <v>820</v>
      </c>
      <c r="Z25" s="168" t="s">
        <v>811</v>
      </c>
      <c r="AA25" s="168" t="s">
        <v>788</v>
      </c>
      <c r="AB25" s="168" t="s">
        <v>803</v>
      </c>
      <c r="AC25" s="168" t="s">
        <v>808</v>
      </c>
      <c r="AD25" s="168" t="s">
        <v>812</v>
      </c>
      <c r="AI25" s="168" t="s">
        <v>2113</v>
      </c>
      <c r="AJ25" s="168" t="s">
        <v>2114</v>
      </c>
      <c r="AK25" s="168" t="s">
        <v>2115</v>
      </c>
      <c r="AL25" s="168">
        <v>99</v>
      </c>
      <c r="AM25" s="168">
        <v>40</v>
      </c>
      <c r="AN25" s="168">
        <v>250</v>
      </c>
      <c r="AO25" s="168" t="s">
        <v>2116</v>
      </c>
    </row>
    <row r="26" spans="1:42" ht="38.25" hidden="1" customHeight="1" x14ac:dyDescent="0.2">
      <c r="A26" s="4" t="s">
        <v>19</v>
      </c>
      <c r="B26" s="5" t="s">
        <v>340</v>
      </c>
      <c r="C26" s="90" t="s">
        <v>43</v>
      </c>
      <c r="D26" s="5" t="s">
        <v>486</v>
      </c>
      <c r="E26" s="170"/>
      <c r="F26" s="170"/>
      <c r="G26" s="170"/>
      <c r="H26" s="91"/>
      <c r="I26" s="124"/>
      <c r="J26" s="91"/>
      <c r="K26" s="91"/>
      <c r="L26" s="93">
        <v>29.04</v>
      </c>
      <c r="M26" s="93"/>
      <c r="O26" s="91"/>
      <c r="P26" s="91"/>
      <c r="Q26" s="91"/>
      <c r="R26" s="91"/>
      <c r="S26" s="91"/>
      <c r="T26" s="91"/>
    </row>
    <row r="27" spans="1:42" ht="38.25" hidden="1" customHeight="1" x14ac:dyDescent="0.2">
      <c r="A27" s="4" t="s">
        <v>19</v>
      </c>
      <c r="B27" s="5" t="s">
        <v>341</v>
      </c>
      <c r="C27" s="90" t="s">
        <v>44</v>
      </c>
      <c r="D27" s="287" t="s">
        <v>2505</v>
      </c>
      <c r="E27" s="91">
        <v>818</v>
      </c>
      <c r="F27" s="91"/>
      <c r="G27" s="91"/>
      <c r="H27" s="91"/>
      <c r="I27" s="124"/>
      <c r="J27" s="91"/>
      <c r="K27" s="91"/>
      <c r="L27" s="93">
        <v>77</v>
      </c>
      <c r="M27" s="93"/>
      <c r="O27" s="91"/>
      <c r="P27" s="91"/>
      <c r="Q27" s="91"/>
      <c r="R27" s="91"/>
      <c r="S27" s="91"/>
      <c r="T27" s="91"/>
    </row>
    <row r="28" spans="1:42" ht="38.25" hidden="1" customHeight="1" x14ac:dyDescent="0.2">
      <c r="A28" s="4" t="s">
        <v>19</v>
      </c>
      <c r="B28" s="5" t="s">
        <v>339</v>
      </c>
      <c r="C28" s="90" t="s">
        <v>45</v>
      </c>
      <c r="D28" s="5" t="s">
        <v>487</v>
      </c>
      <c r="E28" s="91">
        <v>1293</v>
      </c>
      <c r="F28" s="91">
        <v>385</v>
      </c>
      <c r="G28" s="91">
        <v>9</v>
      </c>
      <c r="H28" s="91" t="s">
        <v>2117</v>
      </c>
      <c r="I28" s="124" t="s">
        <v>2382</v>
      </c>
      <c r="J28" s="91" t="s">
        <v>1566</v>
      </c>
      <c r="K28" s="91" t="s">
        <v>811</v>
      </c>
      <c r="L28" s="93">
        <v>119.35</v>
      </c>
      <c r="M28" s="93">
        <v>20</v>
      </c>
      <c r="N28" s="168" t="s">
        <v>812</v>
      </c>
      <c r="O28" s="91"/>
      <c r="P28" s="91"/>
      <c r="Q28" s="91" t="s">
        <v>825</v>
      </c>
      <c r="R28" s="228">
        <v>6.3</v>
      </c>
      <c r="S28" s="91" t="s">
        <v>846</v>
      </c>
      <c r="T28" s="91">
        <v>2</v>
      </c>
      <c r="U28" s="168">
        <v>200</v>
      </c>
      <c r="V28" s="168" t="s">
        <v>811</v>
      </c>
      <c r="W28" s="168" t="s">
        <v>769</v>
      </c>
      <c r="X28" s="168" t="s">
        <v>827</v>
      </c>
      <c r="Y28" s="168" t="s">
        <v>820</v>
      </c>
      <c r="Z28" s="168" t="s">
        <v>811</v>
      </c>
      <c r="AA28" s="168" t="s">
        <v>788</v>
      </c>
      <c r="AB28" s="168" t="s">
        <v>803</v>
      </c>
      <c r="AC28" s="168" t="s">
        <v>808</v>
      </c>
      <c r="AD28" s="168" t="s">
        <v>812</v>
      </c>
    </row>
    <row r="29" spans="1:42" ht="38.25" hidden="1" customHeight="1" x14ac:dyDescent="0.25">
      <c r="A29" s="4" t="s">
        <v>19</v>
      </c>
      <c r="B29" s="5" t="s">
        <v>336</v>
      </c>
      <c r="C29" s="90" t="s">
        <v>45</v>
      </c>
      <c r="D29" s="288" t="s">
        <v>2506</v>
      </c>
      <c r="E29" s="170">
        <v>3308</v>
      </c>
      <c r="F29" s="170">
        <v>1805</v>
      </c>
      <c r="G29" s="170">
        <v>70</v>
      </c>
      <c r="H29" s="91" t="s">
        <v>2215</v>
      </c>
      <c r="I29" s="124" t="s">
        <v>2382</v>
      </c>
      <c r="J29" s="91" t="s">
        <v>1566</v>
      </c>
      <c r="K29" s="91" t="s">
        <v>1566</v>
      </c>
      <c r="L29" s="93">
        <v>425</v>
      </c>
      <c r="M29" s="93"/>
      <c r="N29" s="168" t="s">
        <v>812</v>
      </c>
      <c r="O29" s="91"/>
      <c r="P29" s="91"/>
      <c r="Q29" s="91" t="s">
        <v>825</v>
      </c>
      <c r="R29" s="91">
        <v>120</v>
      </c>
      <c r="S29" s="91" t="s">
        <v>846</v>
      </c>
      <c r="T29" s="91">
        <v>4</v>
      </c>
      <c r="U29" s="168">
        <v>1750</v>
      </c>
      <c r="V29" s="168" t="s">
        <v>811</v>
      </c>
      <c r="W29" s="168" t="s">
        <v>771</v>
      </c>
      <c r="X29" s="168" t="s">
        <v>827</v>
      </c>
      <c r="Y29" s="168" t="s">
        <v>822</v>
      </c>
      <c r="Z29" s="168" t="s">
        <v>811</v>
      </c>
      <c r="AA29" s="168" t="s">
        <v>788</v>
      </c>
      <c r="AB29" s="168" t="s">
        <v>803</v>
      </c>
      <c r="AC29" s="168" t="s">
        <v>806</v>
      </c>
      <c r="AD29" s="168" t="s">
        <v>812</v>
      </c>
      <c r="AP29" s="169" t="s">
        <v>2217</v>
      </c>
    </row>
    <row r="30" spans="1:42" ht="38.25" hidden="1" customHeight="1" x14ac:dyDescent="0.2">
      <c r="A30" s="4" t="s">
        <v>19</v>
      </c>
      <c r="B30" s="5" t="s">
        <v>342</v>
      </c>
      <c r="C30" s="90" t="s">
        <v>45</v>
      </c>
      <c r="D30" s="5" t="s">
        <v>488</v>
      </c>
      <c r="E30" s="170"/>
      <c r="F30" s="170"/>
      <c r="G30" s="170"/>
      <c r="H30" s="91"/>
      <c r="I30" s="124"/>
      <c r="J30" s="91"/>
      <c r="K30" s="91"/>
      <c r="L30" s="93">
        <v>354.41</v>
      </c>
      <c r="M30" s="93"/>
      <c r="O30" s="91"/>
      <c r="P30" s="91"/>
      <c r="Q30" s="91"/>
      <c r="R30" s="91"/>
      <c r="S30" s="91"/>
      <c r="T30" s="91"/>
    </row>
    <row r="31" spans="1:42" ht="38.25" hidden="1" customHeight="1" x14ac:dyDescent="0.2">
      <c r="A31" s="4" t="s">
        <v>19</v>
      </c>
      <c r="B31" s="5" t="s">
        <v>343</v>
      </c>
      <c r="C31" s="90" t="s">
        <v>46</v>
      </c>
      <c r="D31" s="5" t="s">
        <v>489</v>
      </c>
      <c r="E31" s="91">
        <v>5281</v>
      </c>
      <c r="F31" s="91"/>
      <c r="G31" s="91"/>
      <c r="H31" s="91"/>
      <c r="I31" s="124"/>
      <c r="J31" s="91"/>
      <c r="K31" s="91"/>
      <c r="L31" s="93">
        <v>135.51</v>
      </c>
      <c r="M31" s="93"/>
      <c r="O31" s="91"/>
      <c r="P31" s="91"/>
      <c r="Q31" s="91"/>
      <c r="R31" s="91"/>
      <c r="S31" s="91"/>
      <c r="T31" s="91"/>
    </row>
    <row r="32" spans="1:42" ht="38.25" hidden="1" customHeight="1" x14ac:dyDescent="0.2">
      <c r="A32" s="4" t="s">
        <v>19</v>
      </c>
      <c r="B32" s="5" t="s">
        <v>336</v>
      </c>
      <c r="C32" s="90" t="s">
        <v>46</v>
      </c>
      <c r="D32" s="5" t="s">
        <v>490</v>
      </c>
      <c r="E32" s="170"/>
      <c r="F32" s="170"/>
      <c r="G32" s="170"/>
      <c r="H32" s="91"/>
      <c r="I32" s="124"/>
      <c r="J32" s="91"/>
      <c r="K32" s="91"/>
      <c r="L32" s="93"/>
      <c r="M32" s="93"/>
      <c r="O32" s="91"/>
      <c r="P32" s="91"/>
      <c r="Q32" s="91"/>
      <c r="R32" s="91"/>
      <c r="S32" s="91"/>
      <c r="T32" s="91"/>
      <c r="AP32" s="169" t="s">
        <v>2218</v>
      </c>
    </row>
    <row r="33" spans="1:43" ht="38.25" hidden="1" x14ac:dyDescent="0.2">
      <c r="A33" s="4" t="s">
        <v>19</v>
      </c>
      <c r="B33" s="5" t="s">
        <v>344</v>
      </c>
      <c r="C33" s="90" t="s">
        <v>46</v>
      </c>
      <c r="D33" s="280" t="s">
        <v>491</v>
      </c>
      <c r="E33" s="170"/>
      <c r="F33" s="170"/>
      <c r="G33" s="170"/>
      <c r="H33" s="91"/>
      <c r="I33" s="124"/>
      <c r="J33" s="91"/>
      <c r="K33" s="91"/>
      <c r="L33" s="93">
        <v>800</v>
      </c>
      <c r="M33" s="93"/>
      <c r="O33" s="91"/>
      <c r="P33" s="91"/>
      <c r="Q33" s="91"/>
      <c r="R33" s="91"/>
      <c r="S33" s="91"/>
      <c r="T33" s="91"/>
    </row>
    <row r="34" spans="1:43" ht="38.25" hidden="1" customHeight="1" x14ac:dyDescent="0.2">
      <c r="A34" s="4" t="s">
        <v>19</v>
      </c>
      <c r="B34" s="5" t="s">
        <v>345</v>
      </c>
      <c r="C34" s="90" t="s">
        <v>47</v>
      </c>
      <c r="D34" s="280" t="s">
        <v>492</v>
      </c>
      <c r="E34" s="91">
        <v>9279</v>
      </c>
      <c r="F34" s="91">
        <v>4148</v>
      </c>
      <c r="G34" s="91">
        <v>502</v>
      </c>
      <c r="H34" s="91" t="s">
        <v>2048</v>
      </c>
      <c r="I34" s="124" t="s">
        <v>813</v>
      </c>
      <c r="J34" s="91"/>
      <c r="K34" s="91" t="s">
        <v>811</v>
      </c>
      <c r="L34" s="93">
        <v>1128.19</v>
      </c>
      <c r="M34" s="93"/>
      <c r="N34" s="168" t="s">
        <v>812</v>
      </c>
      <c r="O34" s="91"/>
      <c r="P34" s="91"/>
      <c r="Q34" s="91" t="s">
        <v>824</v>
      </c>
      <c r="R34" s="91">
        <v>59</v>
      </c>
      <c r="S34" s="113" t="s">
        <v>2400</v>
      </c>
      <c r="T34" s="91">
        <v>3</v>
      </c>
      <c r="U34" s="168">
        <v>1900</v>
      </c>
      <c r="V34" s="168" t="s">
        <v>811</v>
      </c>
      <c r="W34" s="168" t="s">
        <v>769</v>
      </c>
      <c r="X34" s="168" t="s">
        <v>827</v>
      </c>
      <c r="Y34" s="168" t="s">
        <v>820</v>
      </c>
      <c r="Z34" s="168" t="s">
        <v>811</v>
      </c>
      <c r="AA34" s="168" t="s">
        <v>788</v>
      </c>
      <c r="AB34" s="168" t="s">
        <v>803</v>
      </c>
      <c r="AC34" s="168" t="s">
        <v>806</v>
      </c>
      <c r="AD34" s="168" t="s">
        <v>812</v>
      </c>
      <c r="AF34" s="169" t="s">
        <v>2049</v>
      </c>
    </row>
    <row r="35" spans="1:43" ht="38.25" hidden="1" customHeight="1" x14ac:dyDescent="0.2">
      <c r="A35" s="82" t="s">
        <v>19</v>
      </c>
      <c r="B35" s="5" t="s">
        <v>334</v>
      </c>
      <c r="C35" s="72" t="s">
        <v>48</v>
      </c>
      <c r="D35" s="5" t="s">
        <v>493</v>
      </c>
      <c r="E35" s="160">
        <v>752</v>
      </c>
      <c r="F35" s="160">
        <v>426</v>
      </c>
      <c r="G35" s="160">
        <v>81</v>
      </c>
      <c r="H35" s="160" t="s">
        <v>1752</v>
      </c>
      <c r="I35" s="163" t="s">
        <v>815</v>
      </c>
      <c r="J35" s="160"/>
      <c r="K35" s="160" t="s">
        <v>1566</v>
      </c>
      <c r="L35" s="161">
        <v>345.75</v>
      </c>
      <c r="M35" s="161"/>
      <c r="N35" s="168" t="s">
        <v>812</v>
      </c>
      <c r="O35" s="160"/>
      <c r="P35" s="160"/>
      <c r="Q35" s="160" t="s">
        <v>824</v>
      </c>
      <c r="R35" s="160"/>
      <c r="S35" s="160" t="s">
        <v>716</v>
      </c>
      <c r="T35" s="160">
        <v>2</v>
      </c>
      <c r="U35" s="168" t="s">
        <v>811</v>
      </c>
      <c r="V35" s="168" t="s">
        <v>811</v>
      </c>
      <c r="W35" s="168" t="s">
        <v>771</v>
      </c>
      <c r="X35" s="168" t="s">
        <v>827</v>
      </c>
      <c r="Y35" s="168" t="s">
        <v>822</v>
      </c>
      <c r="Z35" s="168" t="s">
        <v>811</v>
      </c>
      <c r="AA35" s="168" t="s">
        <v>793</v>
      </c>
      <c r="AB35" s="168" t="s">
        <v>795</v>
      </c>
      <c r="AC35" s="168" t="s">
        <v>807</v>
      </c>
      <c r="AD35" s="168" t="s">
        <v>811</v>
      </c>
      <c r="AE35" s="168" t="s">
        <v>748</v>
      </c>
      <c r="AG35" s="168" t="s">
        <v>811</v>
      </c>
      <c r="AH35" s="168" t="s">
        <v>818</v>
      </c>
      <c r="AI35" s="168" t="s">
        <v>812</v>
      </c>
      <c r="AJ35" s="168" t="s">
        <v>812</v>
      </c>
      <c r="AK35" s="168" t="s">
        <v>812</v>
      </c>
      <c r="AL35" s="168" t="s">
        <v>811</v>
      </c>
      <c r="AM35" s="168" t="s">
        <v>811</v>
      </c>
      <c r="AN35" s="168" t="s">
        <v>812</v>
      </c>
      <c r="AO35" s="168" t="s">
        <v>811</v>
      </c>
      <c r="AP35" s="169" t="s">
        <v>1753</v>
      </c>
    </row>
    <row r="36" spans="1:43" ht="38.25" hidden="1" customHeight="1" x14ac:dyDescent="0.2">
      <c r="A36" s="82" t="s">
        <v>19</v>
      </c>
      <c r="B36" s="5" t="s">
        <v>334</v>
      </c>
      <c r="C36" s="72" t="s">
        <v>49</v>
      </c>
      <c r="D36" s="289" t="s">
        <v>494</v>
      </c>
      <c r="E36" s="160">
        <v>1390</v>
      </c>
      <c r="F36" s="160">
        <v>703</v>
      </c>
      <c r="G36" s="160">
        <v>114</v>
      </c>
      <c r="H36" s="160" t="s">
        <v>1754</v>
      </c>
      <c r="I36" s="163" t="s">
        <v>2382</v>
      </c>
      <c r="J36" s="160"/>
      <c r="K36" s="160" t="s">
        <v>1566</v>
      </c>
      <c r="L36" s="161">
        <v>299.60000000000002</v>
      </c>
      <c r="M36" s="161"/>
      <c r="N36" s="168" t="s">
        <v>812</v>
      </c>
      <c r="O36" s="160"/>
      <c r="P36" s="160"/>
      <c r="Q36" s="160" t="s">
        <v>824</v>
      </c>
      <c r="R36" s="160"/>
      <c r="S36" s="160" t="s">
        <v>716</v>
      </c>
      <c r="T36" s="160">
        <v>1</v>
      </c>
      <c r="U36" s="168" t="s">
        <v>811</v>
      </c>
      <c r="V36" s="168" t="s">
        <v>811</v>
      </c>
      <c r="W36" s="168" t="s">
        <v>771</v>
      </c>
      <c r="X36" s="168" t="s">
        <v>827</v>
      </c>
      <c r="Y36" s="168" t="s">
        <v>822</v>
      </c>
      <c r="Z36" s="168" t="s">
        <v>811</v>
      </c>
      <c r="AA36" s="168" t="s">
        <v>793</v>
      </c>
      <c r="AB36" s="168" t="s">
        <v>795</v>
      </c>
      <c r="AC36" s="168" t="s">
        <v>807</v>
      </c>
      <c r="AD36" s="168" t="s">
        <v>812</v>
      </c>
    </row>
    <row r="37" spans="1:43" ht="38.25" hidden="1" customHeight="1" x14ac:dyDescent="0.2">
      <c r="A37" s="4" t="s">
        <v>19</v>
      </c>
      <c r="B37" s="5" t="s">
        <v>346</v>
      </c>
      <c r="C37" s="90" t="s">
        <v>50</v>
      </c>
      <c r="D37" s="284" t="s">
        <v>495</v>
      </c>
      <c r="E37" s="91">
        <v>1893</v>
      </c>
      <c r="F37" s="91"/>
      <c r="G37" s="91"/>
      <c r="H37" s="91"/>
      <c r="I37" s="124"/>
      <c r="J37" s="91"/>
      <c r="K37" s="91"/>
      <c r="L37" s="93">
        <v>263.44</v>
      </c>
      <c r="M37" s="93"/>
      <c r="O37" s="91"/>
      <c r="P37" s="91"/>
      <c r="Q37" s="91"/>
      <c r="R37" s="91"/>
      <c r="S37" s="91"/>
      <c r="T37" s="91"/>
    </row>
    <row r="38" spans="1:43" ht="38.25" hidden="1" customHeight="1" x14ac:dyDescent="0.2">
      <c r="A38" s="82" t="s">
        <v>19</v>
      </c>
      <c r="B38" s="5" t="s">
        <v>334</v>
      </c>
      <c r="C38" s="72" t="s">
        <v>51</v>
      </c>
      <c r="D38" s="281" t="s">
        <v>496</v>
      </c>
      <c r="E38" s="160">
        <v>3034</v>
      </c>
      <c r="F38" s="160">
        <v>1644</v>
      </c>
      <c r="G38" s="160">
        <v>243</v>
      </c>
      <c r="H38" s="160" t="s">
        <v>1755</v>
      </c>
      <c r="I38" s="163" t="s">
        <v>2382</v>
      </c>
      <c r="J38" s="160"/>
      <c r="K38" s="160" t="s">
        <v>1566</v>
      </c>
      <c r="L38" s="161">
        <v>995.33</v>
      </c>
      <c r="M38" s="161"/>
      <c r="N38" s="168" t="s">
        <v>812</v>
      </c>
      <c r="O38" s="160"/>
      <c r="P38" s="160"/>
      <c r="Q38" s="160" t="s">
        <v>824</v>
      </c>
      <c r="R38" s="160"/>
      <c r="S38" s="160" t="s">
        <v>716</v>
      </c>
      <c r="T38" s="160">
        <v>12</v>
      </c>
      <c r="U38" s="168" t="s">
        <v>811</v>
      </c>
      <c r="V38" s="168" t="s">
        <v>811</v>
      </c>
      <c r="W38" s="168" t="s">
        <v>769</v>
      </c>
      <c r="X38" s="168" t="s">
        <v>827</v>
      </c>
      <c r="Y38" s="168" t="s">
        <v>820</v>
      </c>
      <c r="Z38" s="168" t="s">
        <v>811</v>
      </c>
      <c r="AA38" s="168" t="s">
        <v>793</v>
      </c>
      <c r="AB38" s="168" t="s">
        <v>795</v>
      </c>
      <c r="AC38" s="168" t="s">
        <v>807</v>
      </c>
      <c r="AD38" s="168" t="s">
        <v>812</v>
      </c>
    </row>
    <row r="39" spans="1:43" ht="38.25" hidden="1" customHeight="1" x14ac:dyDescent="0.2">
      <c r="A39" s="82" t="s">
        <v>19</v>
      </c>
      <c r="B39" s="5" t="s">
        <v>334</v>
      </c>
      <c r="C39" s="72" t="s">
        <v>52</v>
      </c>
      <c r="D39" s="72" t="s">
        <v>497</v>
      </c>
      <c r="E39" s="160">
        <v>235</v>
      </c>
      <c r="F39" s="160">
        <v>215</v>
      </c>
      <c r="G39" s="160">
        <v>21</v>
      </c>
      <c r="H39" s="160" t="s">
        <v>1756</v>
      </c>
      <c r="I39" s="163" t="s">
        <v>815</v>
      </c>
      <c r="J39" s="160"/>
      <c r="K39" s="160" t="s">
        <v>1566</v>
      </c>
      <c r="L39" s="161">
        <v>36.01</v>
      </c>
      <c r="M39" s="161"/>
      <c r="N39" s="168" t="s">
        <v>812</v>
      </c>
      <c r="O39" s="160"/>
      <c r="P39" s="160"/>
      <c r="Q39" s="160" t="s">
        <v>824</v>
      </c>
      <c r="R39" s="160"/>
      <c r="S39" s="160" t="s">
        <v>716</v>
      </c>
      <c r="T39" s="160">
        <v>1</v>
      </c>
      <c r="U39" s="168" t="s">
        <v>811</v>
      </c>
      <c r="V39" s="168" t="s">
        <v>811</v>
      </c>
      <c r="W39" s="168" t="s">
        <v>769</v>
      </c>
      <c r="X39" s="168" t="s">
        <v>827</v>
      </c>
      <c r="Y39" s="168" t="s">
        <v>821</v>
      </c>
      <c r="Z39" s="168" t="s">
        <v>811</v>
      </c>
      <c r="AA39" s="168" t="s">
        <v>793</v>
      </c>
      <c r="AB39" s="168" t="s">
        <v>795</v>
      </c>
      <c r="AC39" s="168" t="s">
        <v>807</v>
      </c>
      <c r="AD39" s="168" t="s">
        <v>811</v>
      </c>
      <c r="AE39" s="168" t="s">
        <v>748</v>
      </c>
      <c r="AG39" s="168" t="s">
        <v>811</v>
      </c>
      <c r="AH39" s="168" t="s">
        <v>818</v>
      </c>
      <c r="AI39" s="168" t="s">
        <v>812</v>
      </c>
      <c r="AJ39" s="168" t="s">
        <v>812</v>
      </c>
      <c r="AK39" s="168" t="s">
        <v>812</v>
      </c>
      <c r="AL39" s="168" t="s">
        <v>811</v>
      </c>
      <c r="AM39" s="168" t="s">
        <v>811</v>
      </c>
      <c r="AN39" s="168" t="s">
        <v>812</v>
      </c>
      <c r="AO39" s="168" t="s">
        <v>811</v>
      </c>
      <c r="AP39" s="169" t="s">
        <v>1757</v>
      </c>
    </row>
    <row r="40" spans="1:43" ht="38.25" hidden="1" customHeight="1" x14ac:dyDescent="0.2">
      <c r="A40" s="82" t="s">
        <v>19</v>
      </c>
      <c r="B40" s="5" t="s">
        <v>334</v>
      </c>
      <c r="C40" s="72" t="s">
        <v>53</v>
      </c>
      <c r="D40" s="289" t="s">
        <v>498</v>
      </c>
      <c r="E40" s="160">
        <v>8331</v>
      </c>
      <c r="F40" s="160">
        <v>2592</v>
      </c>
      <c r="G40" s="160">
        <v>292</v>
      </c>
      <c r="H40" s="160" t="s">
        <v>1758</v>
      </c>
      <c r="I40" s="163" t="s">
        <v>2382</v>
      </c>
      <c r="J40" s="160"/>
      <c r="K40" s="160" t="s">
        <v>1566</v>
      </c>
      <c r="L40" s="161">
        <v>1743.28</v>
      </c>
      <c r="M40" s="161"/>
      <c r="N40" s="168" t="s">
        <v>812</v>
      </c>
      <c r="O40" s="160"/>
      <c r="P40" s="160"/>
      <c r="Q40" s="160" t="s">
        <v>824</v>
      </c>
      <c r="R40" s="160"/>
      <c r="S40" s="160" t="s">
        <v>716</v>
      </c>
      <c r="T40" s="160">
        <v>8</v>
      </c>
      <c r="U40" s="168" t="s">
        <v>811</v>
      </c>
      <c r="V40" s="168" t="s">
        <v>811</v>
      </c>
      <c r="W40" s="168" t="s">
        <v>769</v>
      </c>
      <c r="X40" s="168" t="s">
        <v>827</v>
      </c>
      <c r="Y40" s="168" t="s">
        <v>820</v>
      </c>
      <c r="Z40" s="168" t="s">
        <v>811</v>
      </c>
      <c r="AA40" s="168" t="s">
        <v>793</v>
      </c>
      <c r="AB40" s="168" t="s">
        <v>795</v>
      </c>
      <c r="AC40" s="168" t="s">
        <v>807</v>
      </c>
      <c r="AD40" s="168" t="s">
        <v>812</v>
      </c>
    </row>
    <row r="41" spans="1:43" ht="76.5" hidden="1" customHeight="1" x14ac:dyDescent="0.2">
      <c r="A41" s="152" t="s">
        <v>21</v>
      </c>
      <c r="B41" s="112" t="s">
        <v>347</v>
      </c>
      <c r="C41" s="244" t="s">
        <v>54</v>
      </c>
      <c r="D41" s="112" t="s">
        <v>499</v>
      </c>
      <c r="E41" s="91">
        <v>107441</v>
      </c>
      <c r="F41" s="91"/>
      <c r="G41" s="91"/>
      <c r="H41" s="91" t="s">
        <v>2131</v>
      </c>
      <c r="I41" s="124" t="s">
        <v>2382</v>
      </c>
      <c r="J41" s="91" t="s">
        <v>2322</v>
      </c>
      <c r="K41" s="91" t="s">
        <v>811</v>
      </c>
      <c r="L41" s="93">
        <v>14178.19</v>
      </c>
      <c r="M41" s="93"/>
      <c r="N41" s="168" t="s">
        <v>811</v>
      </c>
      <c r="O41" s="91" t="s">
        <v>860</v>
      </c>
      <c r="P41" s="91" t="s">
        <v>2323</v>
      </c>
      <c r="Q41" s="91" t="s">
        <v>824</v>
      </c>
      <c r="R41" s="91">
        <v>487</v>
      </c>
      <c r="S41" s="91" t="s">
        <v>2400</v>
      </c>
      <c r="T41" s="91">
        <v>7</v>
      </c>
      <c r="U41" s="168">
        <v>11730</v>
      </c>
      <c r="V41" s="168" t="s">
        <v>811</v>
      </c>
      <c r="W41" s="168" t="s">
        <v>769</v>
      </c>
      <c r="X41" s="168" t="s">
        <v>826</v>
      </c>
      <c r="Y41" s="168" t="s">
        <v>822</v>
      </c>
      <c r="Z41" s="168" t="s">
        <v>816</v>
      </c>
      <c r="AQ41" s="39" t="s">
        <v>2324</v>
      </c>
    </row>
    <row r="42" spans="1:43" ht="78.75" hidden="1" customHeight="1" x14ac:dyDescent="0.2">
      <c r="A42" s="152" t="s">
        <v>21</v>
      </c>
      <c r="B42" s="112" t="s">
        <v>347</v>
      </c>
      <c r="C42" s="244" t="s">
        <v>55</v>
      </c>
      <c r="D42" s="289" t="s">
        <v>500</v>
      </c>
      <c r="E42" s="91">
        <v>355105</v>
      </c>
      <c r="F42" s="91"/>
      <c r="G42" s="91"/>
      <c r="H42" s="91" t="s">
        <v>2325</v>
      </c>
      <c r="I42" s="124" t="s">
        <v>2382</v>
      </c>
      <c r="J42" s="91" t="s">
        <v>2326</v>
      </c>
      <c r="K42" s="91" t="s">
        <v>811</v>
      </c>
      <c r="L42" s="93">
        <v>47321.31</v>
      </c>
      <c r="M42" s="93"/>
      <c r="N42" s="168" t="s">
        <v>811</v>
      </c>
      <c r="O42" s="91" t="s">
        <v>860</v>
      </c>
      <c r="P42" s="91" t="s">
        <v>2327</v>
      </c>
      <c r="Q42" s="91" t="s">
        <v>824</v>
      </c>
      <c r="R42" s="91">
        <v>995</v>
      </c>
      <c r="S42" s="91" t="s">
        <v>2400</v>
      </c>
      <c r="T42" s="91">
        <v>6</v>
      </c>
      <c r="U42" s="168">
        <v>15570</v>
      </c>
      <c r="V42" s="168" t="s">
        <v>811</v>
      </c>
      <c r="W42" s="168" t="s">
        <v>769</v>
      </c>
      <c r="X42" s="168" t="s">
        <v>826</v>
      </c>
      <c r="Y42" s="168" t="s">
        <v>822</v>
      </c>
      <c r="Z42" s="168" t="s">
        <v>811</v>
      </c>
      <c r="AA42" s="168" t="s">
        <v>790</v>
      </c>
      <c r="AB42" s="168" t="s">
        <v>799</v>
      </c>
      <c r="AC42" s="168" t="s">
        <v>806</v>
      </c>
      <c r="AP42" s="169" t="s">
        <v>2328</v>
      </c>
      <c r="AQ42" s="153" t="s">
        <v>2329</v>
      </c>
    </row>
    <row r="43" spans="1:43" ht="69.75" hidden="1" customHeight="1" x14ac:dyDescent="0.2">
      <c r="A43" s="152" t="s">
        <v>21</v>
      </c>
      <c r="B43" s="112" t="s">
        <v>347</v>
      </c>
      <c r="C43" s="244" t="s">
        <v>56</v>
      </c>
      <c r="D43" s="112" t="s">
        <v>501</v>
      </c>
      <c r="E43" s="91">
        <v>54687</v>
      </c>
      <c r="F43" s="91"/>
      <c r="G43" s="91"/>
      <c r="H43" s="91" t="s">
        <v>2131</v>
      </c>
      <c r="I43" s="124" t="s">
        <v>2382</v>
      </c>
      <c r="J43" s="91" t="s">
        <v>2322</v>
      </c>
      <c r="K43" s="91" t="s">
        <v>811</v>
      </c>
      <c r="L43" s="93">
        <v>7299.45</v>
      </c>
      <c r="M43" s="93"/>
      <c r="N43" s="168" t="s">
        <v>811</v>
      </c>
      <c r="O43" s="91" t="s">
        <v>860</v>
      </c>
      <c r="P43" s="91" t="s">
        <v>2323</v>
      </c>
      <c r="Q43" s="91" t="s">
        <v>824</v>
      </c>
      <c r="R43" s="91">
        <v>206</v>
      </c>
      <c r="S43" s="91" t="s">
        <v>2400</v>
      </c>
      <c r="T43" s="91">
        <v>0</v>
      </c>
      <c r="U43" s="168">
        <v>0</v>
      </c>
      <c r="V43" s="168" t="s">
        <v>811</v>
      </c>
      <c r="W43" s="168" t="s">
        <v>769</v>
      </c>
      <c r="X43" s="168" t="s">
        <v>826</v>
      </c>
      <c r="Y43" s="168" t="s">
        <v>822</v>
      </c>
      <c r="Z43" s="168" t="s">
        <v>816</v>
      </c>
    </row>
    <row r="44" spans="1:43" ht="108.75" hidden="1" customHeight="1" x14ac:dyDescent="0.2">
      <c r="A44" s="152" t="s">
        <v>21</v>
      </c>
      <c r="B44" s="112" t="s">
        <v>347</v>
      </c>
      <c r="C44" s="244" t="s">
        <v>57</v>
      </c>
      <c r="D44" s="112" t="s">
        <v>502</v>
      </c>
      <c r="E44" s="91">
        <v>126616</v>
      </c>
      <c r="F44" s="91"/>
      <c r="G44" s="91"/>
      <c r="H44" s="91" t="s">
        <v>2330</v>
      </c>
      <c r="I44" s="124" t="s">
        <v>2382</v>
      </c>
      <c r="J44" s="91" t="s">
        <v>2331</v>
      </c>
      <c r="K44" s="91" t="s">
        <v>811</v>
      </c>
      <c r="L44" s="93">
        <v>16900.32</v>
      </c>
      <c r="M44" s="93"/>
      <c r="N44" s="168" t="s">
        <v>811</v>
      </c>
      <c r="O44" s="91" t="s">
        <v>835</v>
      </c>
      <c r="P44" s="91" t="s">
        <v>2332</v>
      </c>
      <c r="Q44" s="91" t="s">
        <v>824</v>
      </c>
      <c r="R44" s="91">
        <v>530</v>
      </c>
      <c r="S44" s="91" t="s">
        <v>2400</v>
      </c>
      <c r="T44" s="91">
        <v>9</v>
      </c>
      <c r="U44" s="169">
        <v>55750</v>
      </c>
      <c r="V44" s="168" t="s">
        <v>811</v>
      </c>
      <c r="W44" s="168" t="s">
        <v>769</v>
      </c>
      <c r="X44" s="168" t="s">
        <v>826</v>
      </c>
      <c r="Y44" s="168" t="s">
        <v>822</v>
      </c>
      <c r="Z44" s="168" t="s">
        <v>811</v>
      </c>
      <c r="AA44" s="168" t="s">
        <v>790</v>
      </c>
      <c r="AB44" s="168" t="s">
        <v>799</v>
      </c>
      <c r="AC44" s="168" t="s">
        <v>806</v>
      </c>
    </row>
    <row r="45" spans="1:43" ht="51" hidden="1" customHeight="1" x14ac:dyDescent="0.2">
      <c r="A45" s="152" t="s">
        <v>21</v>
      </c>
      <c r="B45" s="112" t="s">
        <v>347</v>
      </c>
      <c r="C45" s="244" t="s">
        <v>58</v>
      </c>
      <c r="D45" s="112" t="s">
        <v>503</v>
      </c>
      <c r="E45" s="91">
        <v>135695</v>
      </c>
      <c r="F45" s="91"/>
      <c r="G45" s="91"/>
      <c r="H45" s="91" t="s">
        <v>2333</v>
      </c>
      <c r="I45" s="124" t="s">
        <v>2382</v>
      </c>
      <c r="J45" s="91" t="s">
        <v>2334</v>
      </c>
      <c r="K45" s="91" t="s">
        <v>811</v>
      </c>
      <c r="L45" s="93">
        <v>18112.150000000001</v>
      </c>
      <c r="M45" s="93"/>
      <c r="N45" s="168" t="s">
        <v>812</v>
      </c>
      <c r="O45" s="91"/>
      <c r="P45" s="91"/>
      <c r="Q45" s="91" t="s">
        <v>824</v>
      </c>
      <c r="R45" s="91">
        <v>418</v>
      </c>
      <c r="S45" s="91" t="s">
        <v>2400</v>
      </c>
      <c r="T45" s="91">
        <v>10</v>
      </c>
      <c r="U45" s="169">
        <v>39130</v>
      </c>
      <c r="V45" s="168" t="s">
        <v>811</v>
      </c>
      <c r="W45" s="168" t="s">
        <v>769</v>
      </c>
      <c r="X45" s="168" t="s">
        <v>826</v>
      </c>
      <c r="Y45" s="168" t="s">
        <v>822</v>
      </c>
      <c r="Z45" s="168" t="s">
        <v>816</v>
      </c>
    </row>
    <row r="46" spans="1:43" ht="102" hidden="1" customHeight="1" x14ac:dyDescent="0.2">
      <c r="A46" s="4" t="s">
        <v>18</v>
      </c>
      <c r="B46" s="112" t="s">
        <v>348</v>
      </c>
      <c r="C46" s="90" t="s">
        <v>59</v>
      </c>
      <c r="D46" s="289" t="s">
        <v>2508</v>
      </c>
      <c r="E46" s="91">
        <v>6303</v>
      </c>
      <c r="F46" s="91">
        <v>4626</v>
      </c>
      <c r="G46" s="91">
        <v>734</v>
      </c>
      <c r="H46" s="91" t="s">
        <v>2090</v>
      </c>
      <c r="I46" s="124" t="s">
        <v>813</v>
      </c>
      <c r="J46" s="255" t="s">
        <v>2091</v>
      </c>
      <c r="K46" s="91" t="s">
        <v>811</v>
      </c>
      <c r="L46" s="93">
        <v>1287</v>
      </c>
      <c r="M46" s="93">
        <v>660</v>
      </c>
      <c r="N46" s="168" t="s">
        <v>811</v>
      </c>
      <c r="O46" s="91" t="s">
        <v>842</v>
      </c>
      <c r="P46" s="91" t="s">
        <v>2092</v>
      </c>
      <c r="Q46" s="91" t="s">
        <v>825</v>
      </c>
      <c r="R46" s="91">
        <v>288</v>
      </c>
      <c r="S46" s="172" t="s">
        <v>2400</v>
      </c>
      <c r="T46" s="91">
        <v>20</v>
      </c>
      <c r="U46" s="168">
        <v>19660</v>
      </c>
      <c r="V46" s="168" t="s">
        <v>811</v>
      </c>
      <c r="W46" s="168" t="s">
        <v>769</v>
      </c>
      <c r="X46" s="168" t="s">
        <v>826</v>
      </c>
      <c r="Y46" s="168" t="s">
        <v>820</v>
      </c>
      <c r="Z46" s="168" t="s">
        <v>816</v>
      </c>
      <c r="AB46" s="168" t="s">
        <v>805</v>
      </c>
      <c r="AD46" s="168" t="s">
        <v>812</v>
      </c>
      <c r="AG46" s="256"/>
      <c r="AP46" s="169" t="s">
        <v>2093</v>
      </c>
      <c r="AQ46" s="290" t="s">
        <v>2507</v>
      </c>
    </row>
    <row r="47" spans="1:43" ht="36" hidden="1" customHeight="1" x14ac:dyDescent="0.2">
      <c r="A47" s="82" t="s">
        <v>18</v>
      </c>
      <c r="B47" s="112" t="s">
        <v>1915</v>
      </c>
      <c r="C47" s="72" t="s">
        <v>60</v>
      </c>
      <c r="D47" s="289" t="s">
        <v>2509</v>
      </c>
      <c r="E47" s="91">
        <v>8670</v>
      </c>
      <c r="F47" s="91">
        <v>6401</v>
      </c>
      <c r="G47" s="91">
        <v>1995</v>
      </c>
      <c r="H47" s="91" t="s">
        <v>1916</v>
      </c>
      <c r="I47" s="124" t="s">
        <v>813</v>
      </c>
      <c r="J47" s="91" t="s">
        <v>1917</v>
      </c>
      <c r="K47" s="91" t="s">
        <v>811</v>
      </c>
      <c r="L47" s="93">
        <v>1944</v>
      </c>
      <c r="M47" s="93">
        <v>1318</v>
      </c>
      <c r="N47" s="168" t="s">
        <v>811</v>
      </c>
      <c r="O47" s="91" t="s">
        <v>839</v>
      </c>
      <c r="P47" s="91"/>
      <c r="Q47" s="91" t="s">
        <v>825</v>
      </c>
      <c r="R47" s="91">
        <v>107</v>
      </c>
      <c r="S47" s="91" t="s">
        <v>2400</v>
      </c>
      <c r="T47" s="91">
        <v>4</v>
      </c>
      <c r="U47" s="168">
        <v>9000</v>
      </c>
      <c r="V47" s="168" t="s">
        <v>811</v>
      </c>
      <c r="W47" s="168" t="s">
        <v>771</v>
      </c>
      <c r="X47" s="168" t="s">
        <v>826</v>
      </c>
      <c r="Y47" s="168" t="s">
        <v>820</v>
      </c>
      <c r="Z47" s="168" t="s">
        <v>816</v>
      </c>
      <c r="AO47" s="168" t="s">
        <v>1918</v>
      </c>
      <c r="AP47" s="91" t="s">
        <v>1919</v>
      </c>
    </row>
    <row r="48" spans="1:43" ht="165.75" hidden="1" customHeight="1" x14ac:dyDescent="0.2">
      <c r="A48" s="4" t="s">
        <v>18</v>
      </c>
      <c r="B48" s="112" t="s">
        <v>349</v>
      </c>
      <c r="C48" s="90" t="s">
        <v>61</v>
      </c>
      <c r="D48" s="289" t="s">
        <v>504</v>
      </c>
      <c r="E48" s="91" t="s">
        <v>2419</v>
      </c>
      <c r="F48" s="172">
        <v>6726</v>
      </c>
      <c r="G48" s="172">
        <v>640</v>
      </c>
      <c r="H48" s="91" t="s">
        <v>1866</v>
      </c>
      <c r="I48" s="124" t="s">
        <v>2382</v>
      </c>
      <c r="J48" s="91" t="s">
        <v>1566</v>
      </c>
      <c r="K48" s="91" t="s">
        <v>811</v>
      </c>
      <c r="L48" s="93">
        <v>1581.68</v>
      </c>
      <c r="M48" s="177">
        <v>1431.63</v>
      </c>
      <c r="N48" s="168" t="s">
        <v>812</v>
      </c>
      <c r="O48" s="91"/>
      <c r="P48" s="91"/>
      <c r="Q48" s="91" t="s">
        <v>824</v>
      </c>
      <c r="R48" s="172">
        <v>267.64999999999998</v>
      </c>
      <c r="S48" s="172" t="s">
        <v>2400</v>
      </c>
      <c r="T48" s="172">
        <v>29</v>
      </c>
      <c r="U48" s="178">
        <v>15580</v>
      </c>
      <c r="V48" s="168" t="s">
        <v>811</v>
      </c>
      <c r="W48" s="168" t="s">
        <v>1524</v>
      </c>
      <c r="X48" s="168" t="s">
        <v>826</v>
      </c>
      <c r="Y48" s="168" t="s">
        <v>820</v>
      </c>
      <c r="Z48" s="168" t="s">
        <v>811</v>
      </c>
      <c r="AA48" s="168" t="s">
        <v>793</v>
      </c>
      <c r="AB48" s="168" t="s">
        <v>799</v>
      </c>
      <c r="AC48" s="168" t="s">
        <v>806</v>
      </c>
      <c r="AD48" s="168" t="s">
        <v>812</v>
      </c>
      <c r="AO48" s="168" t="s">
        <v>1867</v>
      </c>
      <c r="AP48" s="169" t="s">
        <v>1868</v>
      </c>
      <c r="AQ48" s="83" t="s">
        <v>1869</v>
      </c>
    </row>
    <row r="49" spans="1:43" ht="127.5" hidden="1" customHeight="1" x14ac:dyDescent="0.2">
      <c r="A49" s="4" t="s">
        <v>18</v>
      </c>
      <c r="B49" s="5" t="s">
        <v>349</v>
      </c>
      <c r="C49" s="90" t="s">
        <v>62</v>
      </c>
      <c r="D49" s="5" t="s">
        <v>505</v>
      </c>
      <c r="E49" s="91" t="s">
        <v>2420</v>
      </c>
      <c r="F49" s="172" t="s">
        <v>1870</v>
      </c>
      <c r="G49" s="172" t="s">
        <v>1870</v>
      </c>
      <c r="H49" s="91" t="s">
        <v>1866</v>
      </c>
      <c r="I49" s="124" t="s">
        <v>2382</v>
      </c>
      <c r="J49" s="91" t="s">
        <v>1566</v>
      </c>
      <c r="K49" s="91" t="s">
        <v>811</v>
      </c>
      <c r="L49" s="93" t="s">
        <v>1870</v>
      </c>
      <c r="M49" s="177" t="s">
        <v>1870</v>
      </c>
      <c r="N49" s="168" t="s">
        <v>812</v>
      </c>
      <c r="O49" s="91"/>
      <c r="P49" s="91"/>
      <c r="Q49" s="91" t="s">
        <v>824</v>
      </c>
      <c r="R49" s="172">
        <v>4.45</v>
      </c>
      <c r="S49" s="172" t="s">
        <v>860</v>
      </c>
      <c r="T49" s="172">
        <v>1</v>
      </c>
      <c r="U49" s="178">
        <v>15</v>
      </c>
      <c r="V49" s="168" t="s">
        <v>811</v>
      </c>
      <c r="W49" s="168" t="s">
        <v>1524</v>
      </c>
      <c r="X49" s="168" t="s">
        <v>826</v>
      </c>
      <c r="Y49" s="168" t="s">
        <v>820</v>
      </c>
      <c r="Z49" s="168" t="s">
        <v>816</v>
      </c>
      <c r="AB49" s="168" t="s">
        <v>805</v>
      </c>
      <c r="AP49" s="169" t="s">
        <v>1871</v>
      </c>
      <c r="AQ49" s="83" t="s">
        <v>1872</v>
      </c>
    </row>
    <row r="50" spans="1:43" ht="114.75" hidden="1" x14ac:dyDescent="0.2">
      <c r="A50" s="4" t="s">
        <v>18</v>
      </c>
      <c r="B50" s="5" t="s">
        <v>348</v>
      </c>
      <c r="C50" s="90" t="s">
        <v>63</v>
      </c>
      <c r="D50" s="289" t="s">
        <v>506</v>
      </c>
      <c r="E50" s="91">
        <v>49559</v>
      </c>
      <c r="F50" s="91">
        <v>36340</v>
      </c>
      <c r="G50" s="91">
        <v>6104</v>
      </c>
      <c r="H50" s="91" t="s">
        <v>2094</v>
      </c>
      <c r="I50" s="124" t="s">
        <v>2382</v>
      </c>
      <c r="J50" s="91" t="s">
        <v>2095</v>
      </c>
      <c r="K50" s="91" t="s">
        <v>811</v>
      </c>
      <c r="L50" s="93">
        <v>9741</v>
      </c>
      <c r="M50" s="93">
        <v>11609</v>
      </c>
      <c r="N50" s="168" t="s">
        <v>811</v>
      </c>
      <c r="O50" s="91" t="s">
        <v>839</v>
      </c>
      <c r="P50" s="91" t="s">
        <v>2096</v>
      </c>
      <c r="Q50" s="91" t="s">
        <v>825</v>
      </c>
      <c r="R50" s="91">
        <v>848</v>
      </c>
      <c r="S50" s="172" t="s">
        <v>2400</v>
      </c>
      <c r="T50" s="91">
        <v>34</v>
      </c>
      <c r="U50" s="168">
        <v>28600</v>
      </c>
      <c r="V50" s="168" t="s">
        <v>811</v>
      </c>
      <c r="W50" s="168" t="s">
        <v>769</v>
      </c>
      <c r="X50" s="168" t="s">
        <v>826</v>
      </c>
      <c r="Y50" s="168" t="s">
        <v>820</v>
      </c>
      <c r="Z50" s="168" t="s">
        <v>816</v>
      </c>
      <c r="AD50" s="168" t="s">
        <v>812</v>
      </c>
      <c r="AP50" s="169" t="s">
        <v>2093</v>
      </c>
    </row>
    <row r="51" spans="1:43" ht="36" hidden="1" customHeight="1" x14ac:dyDescent="0.2">
      <c r="A51" s="82" t="s">
        <v>18</v>
      </c>
      <c r="B51" s="5" t="s">
        <v>1915</v>
      </c>
      <c r="C51" s="72" t="s">
        <v>64</v>
      </c>
      <c r="D51" s="112" t="s">
        <v>507</v>
      </c>
      <c r="E51" s="91">
        <v>4468</v>
      </c>
      <c r="F51" s="91">
        <v>2548</v>
      </c>
      <c r="G51" s="91">
        <v>572</v>
      </c>
      <c r="H51" s="91" t="s">
        <v>1920</v>
      </c>
      <c r="I51" s="124" t="s">
        <v>2382</v>
      </c>
      <c r="J51" s="91" t="s">
        <v>1917</v>
      </c>
      <c r="K51" s="91" t="s">
        <v>811</v>
      </c>
      <c r="L51" s="93">
        <v>823</v>
      </c>
      <c r="M51" s="93">
        <v>858</v>
      </c>
      <c r="N51" s="168" t="s">
        <v>811</v>
      </c>
      <c r="O51" s="91" t="s">
        <v>839</v>
      </c>
      <c r="P51" s="91"/>
      <c r="Q51" s="91" t="s">
        <v>825</v>
      </c>
      <c r="R51" s="91">
        <v>40</v>
      </c>
      <c r="S51" s="91" t="s">
        <v>2400</v>
      </c>
      <c r="T51" s="91">
        <v>4</v>
      </c>
      <c r="U51" s="168">
        <f>1100+2000+1500+1000</f>
        <v>5600</v>
      </c>
      <c r="V51" s="168" t="s">
        <v>811</v>
      </c>
      <c r="W51" s="168" t="s">
        <v>771</v>
      </c>
      <c r="X51" s="168" t="s">
        <v>826</v>
      </c>
      <c r="Y51" s="168" t="s">
        <v>820</v>
      </c>
      <c r="Z51" s="168" t="s">
        <v>816</v>
      </c>
      <c r="AO51" s="168" t="s">
        <v>1918</v>
      </c>
      <c r="AP51" s="91" t="s">
        <v>1921</v>
      </c>
    </row>
    <row r="52" spans="1:43" ht="93.75" hidden="1" customHeight="1" x14ac:dyDescent="0.2">
      <c r="A52" s="82" t="s">
        <v>18</v>
      </c>
      <c r="B52" s="5" t="s">
        <v>349</v>
      </c>
      <c r="C52" s="72" t="s">
        <v>65</v>
      </c>
      <c r="D52" s="289" t="s">
        <v>508</v>
      </c>
      <c r="E52" s="91" t="s">
        <v>2421</v>
      </c>
      <c r="F52" s="172">
        <v>3774</v>
      </c>
      <c r="G52" s="172">
        <v>623</v>
      </c>
      <c r="H52" s="91" t="s">
        <v>1873</v>
      </c>
      <c r="I52" s="124" t="s">
        <v>2382</v>
      </c>
      <c r="J52" s="91" t="s">
        <v>1654</v>
      </c>
      <c r="K52" s="91" t="s">
        <v>811</v>
      </c>
      <c r="L52" s="93">
        <v>945.78</v>
      </c>
      <c r="M52" s="177">
        <v>364.52</v>
      </c>
      <c r="N52" s="168" t="s">
        <v>812</v>
      </c>
      <c r="O52" s="91"/>
      <c r="P52" s="91"/>
      <c r="Q52" s="91" t="s">
        <v>825</v>
      </c>
      <c r="R52" s="172">
        <v>140.57</v>
      </c>
      <c r="S52" s="172" t="s">
        <v>2400</v>
      </c>
      <c r="T52" s="172">
        <v>9</v>
      </c>
      <c r="U52" s="178">
        <v>2777</v>
      </c>
      <c r="V52" s="168" t="s">
        <v>811</v>
      </c>
      <c r="W52" s="168" t="s">
        <v>769</v>
      </c>
      <c r="X52" s="168" t="s">
        <v>826</v>
      </c>
      <c r="Y52" s="168" t="s">
        <v>820</v>
      </c>
      <c r="Z52" s="168" t="s">
        <v>816</v>
      </c>
      <c r="AB52" s="168" t="s">
        <v>805</v>
      </c>
      <c r="AP52" s="169" t="s">
        <v>1874</v>
      </c>
      <c r="AQ52" s="83" t="s">
        <v>1875</v>
      </c>
    </row>
    <row r="53" spans="1:43" ht="39" hidden="1" customHeight="1" x14ac:dyDescent="0.2">
      <c r="A53" s="82" t="s">
        <v>18</v>
      </c>
      <c r="B53" s="5" t="s">
        <v>1915</v>
      </c>
      <c r="C53" s="72" t="s">
        <v>66</v>
      </c>
      <c r="D53" s="112" t="s">
        <v>2510</v>
      </c>
      <c r="E53" s="124">
        <v>57460</v>
      </c>
      <c r="F53" s="91">
        <v>21409</v>
      </c>
      <c r="G53" s="91">
        <v>2774</v>
      </c>
      <c r="H53" s="91" t="s">
        <v>1922</v>
      </c>
      <c r="I53" s="124" t="s">
        <v>2382</v>
      </c>
      <c r="J53" s="91" t="s">
        <v>1923</v>
      </c>
      <c r="K53" s="91" t="s">
        <v>811</v>
      </c>
      <c r="L53" s="93">
        <v>5736.9</v>
      </c>
      <c r="M53" s="93">
        <v>2658.4</v>
      </c>
      <c r="N53" s="168" t="s">
        <v>812</v>
      </c>
      <c r="O53" s="91"/>
      <c r="P53" s="91"/>
      <c r="Q53" s="91" t="s">
        <v>825</v>
      </c>
      <c r="R53" s="91">
        <v>95</v>
      </c>
      <c r="S53" s="91" t="s">
        <v>2400</v>
      </c>
      <c r="T53" s="91">
        <v>7</v>
      </c>
      <c r="U53" s="168">
        <f>1000+3000+2000+3500+4000+4000+900</f>
        <v>18400</v>
      </c>
      <c r="V53" s="168" t="s">
        <v>811</v>
      </c>
      <c r="W53" s="168" t="s">
        <v>771</v>
      </c>
      <c r="X53" s="168" t="s">
        <v>826</v>
      </c>
      <c r="Y53" s="168" t="s">
        <v>820</v>
      </c>
      <c r="Z53" s="168" t="s">
        <v>811</v>
      </c>
      <c r="AA53" s="168" t="s">
        <v>792</v>
      </c>
      <c r="AB53" s="168" t="s">
        <v>799</v>
      </c>
      <c r="AC53" s="168" t="s">
        <v>806</v>
      </c>
      <c r="AD53" s="168" t="s">
        <v>812</v>
      </c>
      <c r="AH53" s="168" t="s">
        <v>817</v>
      </c>
      <c r="AI53" s="168" t="s">
        <v>1924</v>
      </c>
      <c r="AJ53" s="168" t="s">
        <v>1924</v>
      </c>
      <c r="AO53" s="168" t="s">
        <v>1925</v>
      </c>
      <c r="AP53" s="91" t="s">
        <v>1926</v>
      </c>
    </row>
    <row r="54" spans="1:43" ht="105" hidden="1" customHeight="1" x14ac:dyDescent="0.2">
      <c r="A54" s="82" t="s">
        <v>18</v>
      </c>
      <c r="B54" s="5" t="s">
        <v>349</v>
      </c>
      <c r="C54" s="72" t="s">
        <v>67</v>
      </c>
      <c r="D54" s="5" t="s">
        <v>509</v>
      </c>
      <c r="E54" s="91" t="s">
        <v>2422</v>
      </c>
      <c r="F54" s="172">
        <v>495</v>
      </c>
      <c r="G54" s="172">
        <v>101</v>
      </c>
      <c r="H54" s="91" t="s">
        <v>1876</v>
      </c>
      <c r="I54" s="124" t="s">
        <v>2382</v>
      </c>
      <c r="J54" s="91" t="s">
        <v>1566</v>
      </c>
      <c r="K54" s="91" t="s">
        <v>811</v>
      </c>
      <c r="L54" s="93">
        <v>138.56</v>
      </c>
      <c r="M54" s="177">
        <v>72.180000000000007</v>
      </c>
      <c r="N54" s="168" t="s">
        <v>812</v>
      </c>
      <c r="O54" s="91"/>
      <c r="P54" s="91"/>
      <c r="Q54" s="91" t="s">
        <v>824</v>
      </c>
      <c r="R54" s="172">
        <v>57.47</v>
      </c>
      <c r="S54" s="172" t="s">
        <v>2400</v>
      </c>
      <c r="T54" s="172">
        <v>8</v>
      </c>
      <c r="U54" s="178">
        <v>835</v>
      </c>
      <c r="V54" s="168" t="s">
        <v>811</v>
      </c>
      <c r="W54" s="168" t="s">
        <v>771</v>
      </c>
      <c r="X54" s="168" t="s">
        <v>826</v>
      </c>
      <c r="Y54" s="168" t="s">
        <v>820</v>
      </c>
      <c r="Z54" s="168" t="s">
        <v>811</v>
      </c>
      <c r="AA54" s="168" t="s">
        <v>788</v>
      </c>
      <c r="AB54" s="168" t="s">
        <v>803</v>
      </c>
      <c r="AC54" s="168" t="s">
        <v>806</v>
      </c>
      <c r="AD54" s="168" t="s">
        <v>812</v>
      </c>
      <c r="AO54" s="168" t="s">
        <v>1867</v>
      </c>
      <c r="AP54" s="169" t="s">
        <v>1877</v>
      </c>
      <c r="AQ54" s="83" t="s">
        <v>1878</v>
      </c>
    </row>
    <row r="55" spans="1:43" ht="60.6" hidden="1" customHeight="1" x14ac:dyDescent="0.2">
      <c r="A55" s="82" t="s">
        <v>18</v>
      </c>
      <c r="B55" s="5" t="s">
        <v>1915</v>
      </c>
      <c r="C55" s="72" t="s">
        <v>68</v>
      </c>
      <c r="D55" s="5" t="s">
        <v>510</v>
      </c>
      <c r="E55" s="91">
        <v>501</v>
      </c>
      <c r="F55" s="91">
        <v>231</v>
      </c>
      <c r="G55" s="91">
        <v>49</v>
      </c>
      <c r="H55" s="91" t="s">
        <v>1927</v>
      </c>
      <c r="I55" s="124" t="s">
        <v>2382</v>
      </c>
      <c r="J55" s="91" t="s">
        <v>1928</v>
      </c>
      <c r="K55" s="91" t="s">
        <v>811</v>
      </c>
      <c r="L55" s="93">
        <v>64</v>
      </c>
      <c r="M55" s="93">
        <v>8</v>
      </c>
      <c r="N55" s="168" t="s">
        <v>812</v>
      </c>
      <c r="O55" s="91"/>
      <c r="P55" s="91"/>
      <c r="Q55" s="91" t="s">
        <v>824</v>
      </c>
      <c r="R55" s="91">
        <v>6.4</v>
      </c>
      <c r="S55" s="91" t="s">
        <v>846</v>
      </c>
      <c r="T55" s="91">
        <v>0</v>
      </c>
      <c r="U55" s="168">
        <v>0</v>
      </c>
      <c r="V55" s="168" t="s">
        <v>811</v>
      </c>
      <c r="W55" s="168" t="s">
        <v>771</v>
      </c>
      <c r="X55" s="168" t="s">
        <v>826</v>
      </c>
      <c r="Y55" s="168" t="s">
        <v>820</v>
      </c>
      <c r="Z55" s="168" t="s">
        <v>816</v>
      </c>
      <c r="AO55" s="168" t="s">
        <v>1925</v>
      </c>
      <c r="AP55" s="91" t="s">
        <v>1929</v>
      </c>
    </row>
    <row r="56" spans="1:43" ht="115.5" hidden="1" customHeight="1" x14ac:dyDescent="0.2">
      <c r="A56" s="82" t="s">
        <v>18</v>
      </c>
      <c r="B56" s="5" t="s">
        <v>1915</v>
      </c>
      <c r="C56" s="72" t="s">
        <v>69</v>
      </c>
      <c r="D56" s="281" t="s">
        <v>511</v>
      </c>
      <c r="E56" s="91">
        <v>15737</v>
      </c>
      <c r="F56" s="91">
        <v>6574</v>
      </c>
      <c r="G56" s="91">
        <v>1393</v>
      </c>
      <c r="H56" s="91" t="s">
        <v>1930</v>
      </c>
      <c r="I56" s="124" t="s">
        <v>2382</v>
      </c>
      <c r="J56" s="91" t="s">
        <v>1928</v>
      </c>
      <c r="K56" s="91" t="s">
        <v>811</v>
      </c>
      <c r="L56" s="93">
        <v>1989</v>
      </c>
      <c r="M56" s="93">
        <v>501</v>
      </c>
      <c r="N56" s="168" t="s">
        <v>811</v>
      </c>
      <c r="O56" s="91"/>
      <c r="P56" s="91" t="s">
        <v>1931</v>
      </c>
      <c r="Q56" s="91" t="s">
        <v>825</v>
      </c>
      <c r="R56" s="91">
        <v>334</v>
      </c>
      <c r="S56" s="91" t="s">
        <v>2400</v>
      </c>
      <c r="T56" s="91">
        <v>11</v>
      </c>
      <c r="U56" s="168">
        <f>50+300+300+600+200+1000+2296+200+100+100+500</f>
        <v>5646</v>
      </c>
      <c r="V56" s="168" t="s">
        <v>811</v>
      </c>
      <c r="W56" s="168" t="s">
        <v>771</v>
      </c>
      <c r="X56" s="168" t="s">
        <v>826</v>
      </c>
      <c r="Y56" s="168" t="s">
        <v>820</v>
      </c>
      <c r="Z56" s="168" t="s">
        <v>816</v>
      </c>
      <c r="AO56" s="168" t="s">
        <v>1932</v>
      </c>
      <c r="AP56" s="91" t="s">
        <v>1933</v>
      </c>
    </row>
    <row r="57" spans="1:43" ht="409.5" hidden="1" x14ac:dyDescent="0.2">
      <c r="A57" s="4" t="s">
        <v>18</v>
      </c>
      <c r="B57" s="5" t="s">
        <v>348</v>
      </c>
      <c r="C57" s="90" t="s">
        <v>70</v>
      </c>
      <c r="D57" s="289" t="s">
        <v>2511</v>
      </c>
      <c r="E57" s="91">
        <v>42633</v>
      </c>
      <c r="F57" s="91">
        <v>16370</v>
      </c>
      <c r="G57" s="91">
        <v>2018</v>
      </c>
      <c r="H57" s="91" t="s">
        <v>2097</v>
      </c>
      <c r="I57" s="124" t="s">
        <v>2382</v>
      </c>
      <c r="J57" s="255" t="s">
        <v>2091</v>
      </c>
      <c r="K57" s="91" t="s">
        <v>811</v>
      </c>
      <c r="L57" s="93">
        <v>4506</v>
      </c>
      <c r="M57" s="93">
        <v>2038</v>
      </c>
      <c r="N57" s="168" t="s">
        <v>811</v>
      </c>
      <c r="O57" s="91" t="s">
        <v>839</v>
      </c>
      <c r="P57" s="91" t="s">
        <v>2096</v>
      </c>
      <c r="Q57" s="91" t="s">
        <v>824</v>
      </c>
      <c r="R57" s="91">
        <v>1123</v>
      </c>
      <c r="S57" s="172" t="s">
        <v>2400</v>
      </c>
      <c r="T57" s="91">
        <v>48</v>
      </c>
      <c r="U57" s="168">
        <v>54473</v>
      </c>
      <c r="V57" s="168" t="s">
        <v>811</v>
      </c>
      <c r="W57" s="168" t="s">
        <v>769</v>
      </c>
      <c r="X57" s="168" t="s">
        <v>826</v>
      </c>
      <c r="Y57" s="168" t="s">
        <v>820</v>
      </c>
      <c r="Z57" s="168" t="s">
        <v>816</v>
      </c>
      <c r="AD57" s="168" t="s">
        <v>812</v>
      </c>
      <c r="AP57" s="169" t="s">
        <v>2093</v>
      </c>
    </row>
    <row r="58" spans="1:43" ht="173.25" hidden="1" customHeight="1" x14ac:dyDescent="0.2">
      <c r="A58" s="4" t="s">
        <v>18</v>
      </c>
      <c r="B58" s="5" t="s">
        <v>348</v>
      </c>
      <c r="C58" s="90" t="s">
        <v>71</v>
      </c>
      <c r="D58" s="5" t="s">
        <v>512</v>
      </c>
      <c r="E58" s="91">
        <v>913</v>
      </c>
      <c r="F58" s="91">
        <v>266</v>
      </c>
      <c r="G58" s="91">
        <v>17</v>
      </c>
      <c r="H58" s="91" t="s">
        <v>2098</v>
      </c>
      <c r="I58" s="124" t="s">
        <v>2382</v>
      </c>
      <c r="J58" s="255" t="s">
        <v>2091</v>
      </c>
      <c r="K58" s="91" t="s">
        <v>811</v>
      </c>
      <c r="L58" s="93">
        <v>46</v>
      </c>
      <c r="M58" s="93">
        <v>7</v>
      </c>
      <c r="N58" s="168" t="s">
        <v>811</v>
      </c>
      <c r="O58" s="91" t="s">
        <v>839</v>
      </c>
      <c r="P58" s="91" t="s">
        <v>2096</v>
      </c>
      <c r="Q58" s="91" t="s">
        <v>825</v>
      </c>
      <c r="R58" s="91">
        <v>6</v>
      </c>
      <c r="S58" s="172" t="s">
        <v>2404</v>
      </c>
      <c r="T58" s="91">
        <v>0</v>
      </c>
      <c r="U58" s="169">
        <v>0</v>
      </c>
      <c r="V58" s="168" t="s">
        <v>811</v>
      </c>
      <c r="W58" s="168" t="s">
        <v>769</v>
      </c>
      <c r="Y58" s="168" t="s">
        <v>820</v>
      </c>
      <c r="Z58" s="168" t="s">
        <v>816</v>
      </c>
      <c r="AP58" s="169" t="s">
        <v>2093</v>
      </c>
    </row>
    <row r="59" spans="1:43" ht="51" hidden="1" customHeight="1" x14ac:dyDescent="0.2">
      <c r="A59" s="4" t="s">
        <v>4</v>
      </c>
      <c r="B59" s="112" t="s">
        <v>1972</v>
      </c>
      <c r="C59" s="90" t="s">
        <v>2512</v>
      </c>
      <c r="D59" s="5" t="s">
        <v>513</v>
      </c>
      <c r="E59" s="91">
        <v>112</v>
      </c>
      <c r="F59" s="91">
        <v>35</v>
      </c>
      <c r="G59" s="91">
        <v>0</v>
      </c>
      <c r="H59" s="91" t="s">
        <v>1974</v>
      </c>
      <c r="I59" s="124" t="s">
        <v>2382</v>
      </c>
      <c r="J59" s="91" t="s">
        <v>811</v>
      </c>
      <c r="K59" s="91" t="s">
        <v>811</v>
      </c>
      <c r="L59" s="93">
        <v>18.3</v>
      </c>
      <c r="M59" s="93">
        <v>0</v>
      </c>
      <c r="N59" s="168" t="s">
        <v>812</v>
      </c>
      <c r="O59" s="91"/>
      <c r="P59" s="91"/>
      <c r="Q59" s="91" t="s">
        <v>825</v>
      </c>
      <c r="R59" s="91">
        <v>15</v>
      </c>
      <c r="S59" s="91" t="s">
        <v>2400</v>
      </c>
      <c r="T59" s="91">
        <v>0</v>
      </c>
      <c r="U59" s="168">
        <v>0</v>
      </c>
      <c r="V59" s="168" t="s">
        <v>811</v>
      </c>
      <c r="W59" s="168" t="s">
        <v>771</v>
      </c>
      <c r="X59" s="168" t="s">
        <v>827</v>
      </c>
      <c r="Y59" s="168" t="s">
        <v>820</v>
      </c>
      <c r="Z59" s="168" t="s">
        <v>811</v>
      </c>
      <c r="AA59" s="168" t="s">
        <v>791</v>
      </c>
      <c r="AB59" s="168" t="s">
        <v>801</v>
      </c>
      <c r="AC59" s="168" t="s">
        <v>806</v>
      </c>
      <c r="AD59" s="168" t="s">
        <v>812</v>
      </c>
    </row>
    <row r="60" spans="1:43" ht="89.25" hidden="1" customHeight="1" x14ac:dyDescent="0.2">
      <c r="A60" s="82" t="s">
        <v>4</v>
      </c>
      <c r="B60" s="112" t="s">
        <v>350</v>
      </c>
      <c r="C60" s="72" t="s">
        <v>72</v>
      </c>
      <c r="D60" s="289" t="s">
        <v>2513</v>
      </c>
      <c r="E60" s="91">
        <v>2159</v>
      </c>
      <c r="F60" s="91">
        <v>1222</v>
      </c>
      <c r="G60" s="91">
        <v>29</v>
      </c>
      <c r="H60" s="91" t="s">
        <v>2272</v>
      </c>
      <c r="I60" s="124" t="s">
        <v>2382</v>
      </c>
      <c r="J60" s="91" t="s">
        <v>1566</v>
      </c>
      <c r="K60" s="91" t="s">
        <v>811</v>
      </c>
      <c r="L60" s="93">
        <v>322.65205479452055</v>
      </c>
      <c r="M60" s="93">
        <v>14.142465753424657</v>
      </c>
      <c r="N60" s="168" t="s">
        <v>1654</v>
      </c>
      <c r="O60" s="91"/>
      <c r="P60" s="91"/>
      <c r="Q60" s="91" t="s">
        <v>2383</v>
      </c>
      <c r="R60" s="91">
        <v>71.025000000000006</v>
      </c>
      <c r="S60" s="91" t="s">
        <v>716</v>
      </c>
      <c r="T60" s="91">
        <v>2</v>
      </c>
      <c r="U60" s="168">
        <v>1800</v>
      </c>
      <c r="V60" s="168" t="s">
        <v>811</v>
      </c>
      <c r="W60" s="168" t="s">
        <v>771</v>
      </c>
      <c r="X60" s="168" t="s">
        <v>827</v>
      </c>
      <c r="Y60" s="168" t="s">
        <v>822</v>
      </c>
      <c r="Z60" s="168" t="s">
        <v>811</v>
      </c>
      <c r="AA60" s="168" t="s">
        <v>788</v>
      </c>
      <c r="AB60" s="168" t="s">
        <v>799</v>
      </c>
      <c r="AC60" s="168" t="s">
        <v>806</v>
      </c>
      <c r="AD60" s="168" t="s">
        <v>812</v>
      </c>
      <c r="AP60" s="169" t="s">
        <v>2273</v>
      </c>
    </row>
    <row r="61" spans="1:43" ht="51" hidden="1" x14ac:dyDescent="0.2">
      <c r="A61" s="82" t="s">
        <v>4</v>
      </c>
      <c r="B61" s="5" t="s">
        <v>350</v>
      </c>
      <c r="C61" s="72" t="s">
        <v>73</v>
      </c>
      <c r="D61" s="289" t="s">
        <v>2514</v>
      </c>
      <c r="E61" s="91">
        <v>8881</v>
      </c>
      <c r="F61" s="91">
        <v>3738</v>
      </c>
      <c r="G61" s="91">
        <v>265</v>
      </c>
      <c r="H61" s="91" t="s">
        <v>2274</v>
      </c>
      <c r="I61" s="124" t="s">
        <v>813</v>
      </c>
      <c r="J61" s="91" t="s">
        <v>1566</v>
      </c>
      <c r="K61" s="91" t="s">
        <v>811</v>
      </c>
      <c r="L61" s="93">
        <v>900.2821917808219</v>
      </c>
      <c r="M61" s="93">
        <v>150.84931506849315</v>
      </c>
      <c r="N61" s="168" t="s">
        <v>811</v>
      </c>
      <c r="O61" s="91" t="s">
        <v>841</v>
      </c>
      <c r="P61" s="91"/>
      <c r="Q61" s="91" t="s">
        <v>2383</v>
      </c>
      <c r="R61" s="91">
        <v>96.956999999999994</v>
      </c>
      <c r="S61" s="91" t="s">
        <v>716</v>
      </c>
      <c r="T61" s="91">
        <v>4</v>
      </c>
      <c r="U61" s="168">
        <v>2060</v>
      </c>
      <c r="V61" s="168" t="s">
        <v>811</v>
      </c>
      <c r="W61" s="168" t="s">
        <v>1524</v>
      </c>
      <c r="X61" s="168" t="s">
        <v>827</v>
      </c>
      <c r="Y61" s="168" t="s">
        <v>822</v>
      </c>
      <c r="Z61" s="168" t="s">
        <v>811</v>
      </c>
      <c r="AA61" s="168" t="s">
        <v>788</v>
      </c>
      <c r="AB61" s="168" t="s">
        <v>799</v>
      </c>
      <c r="AC61" s="168" t="s">
        <v>806</v>
      </c>
      <c r="AD61" s="168" t="s">
        <v>812</v>
      </c>
      <c r="AP61" s="169" t="s">
        <v>2273</v>
      </c>
    </row>
    <row r="62" spans="1:43" s="39" customFormat="1" ht="42.75" hidden="1" customHeight="1" x14ac:dyDescent="0.2">
      <c r="A62" s="130" t="s">
        <v>4</v>
      </c>
      <c r="B62" s="98" t="s">
        <v>350</v>
      </c>
      <c r="C62" s="275" t="s">
        <v>74</v>
      </c>
      <c r="D62" s="289" t="s">
        <v>514</v>
      </c>
      <c r="E62" s="172">
        <v>1463</v>
      </c>
      <c r="F62" s="172"/>
      <c r="G62" s="172"/>
      <c r="H62" s="172"/>
      <c r="I62" s="107"/>
      <c r="J62" s="172"/>
      <c r="K62" s="172"/>
      <c r="L62" s="177">
        <v>130.01</v>
      </c>
      <c r="M62" s="177"/>
      <c r="N62" s="169"/>
      <c r="O62" s="172"/>
      <c r="P62" s="172"/>
      <c r="Q62" s="172"/>
      <c r="R62" s="172"/>
      <c r="S62" s="172"/>
      <c r="T62" s="172"/>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t="s">
        <v>2493</v>
      </c>
    </row>
    <row r="63" spans="1:43" ht="38.25" hidden="1" customHeight="1" x14ac:dyDescent="0.2">
      <c r="A63" s="4" t="s">
        <v>4</v>
      </c>
      <c r="B63" s="112" t="s">
        <v>356</v>
      </c>
      <c r="C63" s="90" t="s">
        <v>75</v>
      </c>
      <c r="D63" s="5" t="s">
        <v>515</v>
      </c>
      <c r="E63" s="91">
        <v>327</v>
      </c>
      <c r="F63" s="91">
        <v>240</v>
      </c>
      <c r="G63" s="91">
        <v>2</v>
      </c>
      <c r="H63" s="91" t="s">
        <v>1506</v>
      </c>
      <c r="I63" s="124" t="s">
        <v>2382</v>
      </c>
      <c r="J63" s="91" t="s">
        <v>1507</v>
      </c>
      <c r="K63" s="91" t="s">
        <v>1505</v>
      </c>
      <c r="L63" s="93">
        <v>18.54</v>
      </c>
      <c r="M63" s="93">
        <v>1.5</v>
      </c>
      <c r="N63" s="168" t="s">
        <v>1504</v>
      </c>
      <c r="O63" s="91"/>
      <c r="P63" s="91"/>
      <c r="Q63" s="91" t="s">
        <v>825</v>
      </c>
      <c r="R63" s="91">
        <v>23</v>
      </c>
      <c r="S63" s="91" t="s">
        <v>2400</v>
      </c>
      <c r="T63" s="91">
        <v>1</v>
      </c>
      <c r="U63" s="168" t="s">
        <v>1508</v>
      </c>
      <c r="V63" s="168" t="s">
        <v>811</v>
      </c>
      <c r="W63" s="168" t="s">
        <v>2396</v>
      </c>
      <c r="X63" s="168" t="s">
        <v>1509</v>
      </c>
      <c r="Y63" s="168" t="s">
        <v>821</v>
      </c>
      <c r="Z63" s="168" t="s">
        <v>816</v>
      </c>
      <c r="AO63" s="168" t="s">
        <v>1510</v>
      </c>
    </row>
    <row r="64" spans="1:43" ht="46.15" hidden="1" customHeight="1" x14ac:dyDescent="0.2">
      <c r="A64" s="82" t="s">
        <v>4</v>
      </c>
      <c r="B64" s="5" t="s">
        <v>350</v>
      </c>
      <c r="C64" s="72" t="s">
        <v>76</v>
      </c>
      <c r="D64" s="281" t="s">
        <v>2515</v>
      </c>
      <c r="E64" s="91">
        <v>1130</v>
      </c>
      <c r="F64" s="91">
        <v>240</v>
      </c>
      <c r="G64" s="91">
        <v>29</v>
      </c>
      <c r="H64" s="91" t="s">
        <v>2275</v>
      </c>
      <c r="I64" s="124" t="s">
        <v>2382</v>
      </c>
      <c r="J64" s="91" t="s">
        <v>1566</v>
      </c>
      <c r="K64" s="91" t="s">
        <v>811</v>
      </c>
      <c r="L64" s="93">
        <v>56.106849315068494</v>
      </c>
      <c r="M64" s="93">
        <v>12.194520547945206</v>
      </c>
      <c r="N64" s="168" t="s">
        <v>812</v>
      </c>
      <c r="O64" s="91"/>
      <c r="P64" s="91"/>
      <c r="Q64" s="91" t="s">
        <v>2383</v>
      </c>
      <c r="R64" s="91">
        <v>46.389000000000003</v>
      </c>
      <c r="S64" s="91" t="s">
        <v>716</v>
      </c>
      <c r="T64" s="91">
        <v>1</v>
      </c>
      <c r="U64" s="168">
        <v>100</v>
      </c>
      <c r="V64" s="168" t="s">
        <v>811</v>
      </c>
      <c r="W64" s="168" t="s">
        <v>860</v>
      </c>
      <c r="X64" s="168" t="s">
        <v>827</v>
      </c>
      <c r="Y64" s="168" t="s">
        <v>822</v>
      </c>
      <c r="Z64" s="168" t="s">
        <v>811</v>
      </c>
      <c r="AA64" s="168" t="s">
        <v>788</v>
      </c>
      <c r="AB64" s="168" t="s">
        <v>799</v>
      </c>
      <c r="AC64" s="168" t="s">
        <v>806</v>
      </c>
      <c r="AD64" s="168" t="s">
        <v>812</v>
      </c>
      <c r="AP64" s="169" t="s">
        <v>2273</v>
      </c>
    </row>
    <row r="65" spans="1:43" ht="38.25" hidden="1" customHeight="1" x14ac:dyDescent="0.2">
      <c r="A65" s="4" t="s">
        <v>4</v>
      </c>
      <c r="B65" s="112" t="s">
        <v>351</v>
      </c>
      <c r="C65" s="90" t="s">
        <v>77</v>
      </c>
      <c r="D65" s="289" t="s">
        <v>516</v>
      </c>
      <c r="E65" s="91">
        <v>989</v>
      </c>
      <c r="F65" s="91">
        <v>618</v>
      </c>
      <c r="G65" s="91">
        <v>12</v>
      </c>
      <c r="H65" s="91" t="s">
        <v>2140</v>
      </c>
      <c r="I65" s="124" t="s">
        <v>2382</v>
      </c>
      <c r="J65" s="91" t="s">
        <v>2141</v>
      </c>
      <c r="K65" s="91" t="s">
        <v>811</v>
      </c>
      <c r="L65" s="177">
        <v>74.19</v>
      </c>
      <c r="M65" s="177">
        <v>9.9</v>
      </c>
      <c r="N65" s="168" t="s">
        <v>812</v>
      </c>
      <c r="O65" s="91"/>
      <c r="P65" s="91"/>
      <c r="Q65" s="91" t="s">
        <v>2383</v>
      </c>
      <c r="R65" s="172">
        <v>15</v>
      </c>
      <c r="S65" s="91" t="s">
        <v>2400</v>
      </c>
      <c r="T65" s="91">
        <v>2</v>
      </c>
      <c r="U65" s="168">
        <v>570</v>
      </c>
      <c r="V65" s="168" t="s">
        <v>811</v>
      </c>
      <c r="W65" s="168" t="s">
        <v>771</v>
      </c>
      <c r="X65" s="168" t="s">
        <v>827</v>
      </c>
      <c r="Y65" s="168" t="s">
        <v>820</v>
      </c>
      <c r="Z65" s="168" t="s">
        <v>816</v>
      </c>
      <c r="AD65" s="168" t="s">
        <v>812</v>
      </c>
      <c r="AP65" s="169" t="s">
        <v>2142</v>
      </c>
    </row>
    <row r="66" spans="1:43" ht="38.25" hidden="1" customHeight="1" x14ac:dyDescent="0.2">
      <c r="A66" s="4" t="s">
        <v>4</v>
      </c>
      <c r="B66" s="5" t="s">
        <v>351</v>
      </c>
      <c r="C66" s="90" t="s">
        <v>78</v>
      </c>
      <c r="D66" s="284" t="s">
        <v>2516</v>
      </c>
      <c r="E66" s="91">
        <v>44</v>
      </c>
      <c r="F66" s="91">
        <v>28</v>
      </c>
      <c r="G66" s="91">
        <v>0</v>
      </c>
      <c r="H66" s="91" t="s">
        <v>2140</v>
      </c>
      <c r="I66" s="124" t="s">
        <v>2382</v>
      </c>
      <c r="J66" s="91" t="s">
        <v>2141</v>
      </c>
      <c r="K66" s="91" t="s">
        <v>811</v>
      </c>
      <c r="L66" s="177">
        <v>3.36</v>
      </c>
      <c r="M66" s="177">
        <v>0</v>
      </c>
      <c r="N66" s="168" t="s">
        <v>812</v>
      </c>
      <c r="O66" s="91"/>
      <c r="P66" s="91"/>
      <c r="Q66" s="91" t="s">
        <v>2383</v>
      </c>
      <c r="R66" s="172">
        <v>4</v>
      </c>
      <c r="S66" s="91" t="s">
        <v>2400</v>
      </c>
      <c r="T66" s="91">
        <v>0</v>
      </c>
      <c r="U66" s="168">
        <v>0</v>
      </c>
      <c r="V66" s="168" t="s">
        <v>811</v>
      </c>
      <c r="W66" s="168" t="s">
        <v>771</v>
      </c>
      <c r="X66" s="168" t="s">
        <v>827</v>
      </c>
      <c r="Y66" s="168" t="s">
        <v>820</v>
      </c>
      <c r="Z66" s="168" t="s">
        <v>816</v>
      </c>
      <c r="AD66" s="168" t="s">
        <v>812</v>
      </c>
      <c r="AP66" s="169" t="s">
        <v>2143</v>
      </c>
    </row>
    <row r="67" spans="1:43" s="122" customFormat="1" ht="51" hidden="1" customHeight="1" x14ac:dyDescent="0.2">
      <c r="A67" s="90" t="s">
        <v>4</v>
      </c>
      <c r="B67" s="90" t="s">
        <v>352</v>
      </c>
      <c r="C67" s="90" t="s">
        <v>79</v>
      </c>
      <c r="D67" s="289" t="s">
        <v>517</v>
      </c>
      <c r="E67" s="91">
        <v>3434</v>
      </c>
      <c r="F67" s="121">
        <v>847</v>
      </c>
      <c r="G67" s="121">
        <v>51</v>
      </c>
      <c r="H67" s="91" t="s">
        <v>1964</v>
      </c>
      <c r="I67" s="124" t="s">
        <v>2382</v>
      </c>
      <c r="J67" s="91"/>
      <c r="K67" s="91" t="s">
        <v>811</v>
      </c>
      <c r="L67" s="93">
        <v>269.60000000000002</v>
      </c>
      <c r="M67" s="93">
        <v>72.09</v>
      </c>
      <c r="N67" s="168" t="s">
        <v>812</v>
      </c>
      <c r="O67" s="91"/>
      <c r="P67" s="91"/>
      <c r="Q67" s="91" t="s">
        <v>825</v>
      </c>
      <c r="R67" s="168">
        <v>97.1</v>
      </c>
      <c r="S67" s="91" t="s">
        <v>846</v>
      </c>
      <c r="T67" s="91">
        <v>2</v>
      </c>
      <c r="U67" s="168" t="s">
        <v>1965</v>
      </c>
      <c r="V67" s="168" t="s">
        <v>811</v>
      </c>
      <c r="W67" s="168" t="s">
        <v>769</v>
      </c>
      <c r="X67" s="168" t="s">
        <v>827</v>
      </c>
      <c r="Y67" s="168" t="s">
        <v>821</v>
      </c>
      <c r="Z67" s="168" t="s">
        <v>816</v>
      </c>
      <c r="AA67" s="168"/>
      <c r="AB67" s="168"/>
      <c r="AC67" s="168"/>
      <c r="AD67" s="168"/>
      <c r="AE67" s="168"/>
      <c r="AF67" s="168"/>
      <c r="AG67" s="168"/>
      <c r="AH67" s="168"/>
      <c r="AI67" s="168"/>
      <c r="AJ67" s="168"/>
      <c r="AK67" s="168"/>
      <c r="AL67" s="168"/>
      <c r="AM67" s="168"/>
      <c r="AN67" s="168"/>
      <c r="AO67" s="168"/>
      <c r="AP67" s="169"/>
      <c r="AQ67" s="123"/>
    </row>
    <row r="68" spans="1:43" ht="102" hidden="1" customHeight="1" x14ac:dyDescent="0.2">
      <c r="A68" s="4" t="s">
        <v>4</v>
      </c>
      <c r="B68" s="112" t="s">
        <v>353</v>
      </c>
      <c r="C68" s="90" t="s">
        <v>80</v>
      </c>
      <c r="D68" s="289" t="s">
        <v>518</v>
      </c>
      <c r="E68" s="91">
        <v>56680</v>
      </c>
      <c r="F68" s="91">
        <v>15810</v>
      </c>
      <c r="G68" s="91">
        <v>1003</v>
      </c>
      <c r="H68" s="91" t="s">
        <v>1940</v>
      </c>
      <c r="I68" s="124" t="s">
        <v>2382</v>
      </c>
      <c r="J68" s="91" t="s">
        <v>1941</v>
      </c>
      <c r="K68" s="91" t="s">
        <v>811</v>
      </c>
      <c r="L68" s="93">
        <v>7417</v>
      </c>
      <c r="M68" s="93">
        <v>2547</v>
      </c>
      <c r="N68" s="168" t="s">
        <v>812</v>
      </c>
      <c r="O68" s="91"/>
      <c r="P68" s="91"/>
      <c r="Q68" s="91" t="s">
        <v>824</v>
      </c>
      <c r="R68" s="91">
        <v>566.82000000000005</v>
      </c>
      <c r="S68" s="91" t="s">
        <v>846</v>
      </c>
      <c r="T68" s="91">
        <v>11</v>
      </c>
      <c r="U68" s="168" t="s">
        <v>1942</v>
      </c>
      <c r="V68" s="168" t="s">
        <v>811</v>
      </c>
      <c r="W68" s="168" t="s">
        <v>2397</v>
      </c>
      <c r="X68" s="168" t="s">
        <v>826</v>
      </c>
      <c r="Y68" s="168" t="s">
        <v>820</v>
      </c>
      <c r="Z68" s="168" t="s">
        <v>816</v>
      </c>
      <c r="AO68" s="168" t="s">
        <v>1943</v>
      </c>
    </row>
    <row r="69" spans="1:43" s="299" customFormat="1" ht="38.25" hidden="1" customHeight="1" x14ac:dyDescent="0.2">
      <c r="A69" s="292"/>
      <c r="B69" s="293"/>
      <c r="C69" s="294"/>
      <c r="D69" s="293"/>
      <c r="E69" s="191"/>
      <c r="F69" s="191"/>
      <c r="G69" s="191"/>
      <c r="H69" s="191"/>
      <c r="I69" s="191"/>
      <c r="J69" s="191"/>
      <c r="K69" s="191"/>
      <c r="L69" s="182"/>
      <c r="M69" s="182"/>
      <c r="N69" s="295"/>
      <c r="O69" s="191"/>
      <c r="P69" s="191"/>
      <c r="Q69" s="191"/>
      <c r="R69" s="296"/>
      <c r="S69" s="191"/>
      <c r="T69" s="191"/>
      <c r="U69" s="295"/>
      <c r="V69" s="295"/>
      <c r="W69" s="295"/>
      <c r="X69" s="295"/>
      <c r="Y69" s="295"/>
      <c r="Z69" s="295"/>
      <c r="AA69" s="295"/>
      <c r="AB69" s="295"/>
      <c r="AC69" s="295"/>
      <c r="AD69" s="295"/>
      <c r="AE69" s="295"/>
      <c r="AF69" s="295"/>
      <c r="AG69" s="295"/>
      <c r="AH69" s="295"/>
      <c r="AI69" s="295"/>
      <c r="AJ69" s="295"/>
      <c r="AK69" s="295"/>
      <c r="AL69" s="295"/>
      <c r="AM69" s="295"/>
      <c r="AN69" s="295"/>
      <c r="AO69" s="295"/>
      <c r="AP69" s="297"/>
      <c r="AQ69" s="298"/>
    </row>
    <row r="70" spans="1:43" ht="51" hidden="1" customHeight="1" x14ac:dyDescent="0.2">
      <c r="A70" s="4" t="s">
        <v>4</v>
      </c>
      <c r="B70" s="5" t="s">
        <v>353</v>
      </c>
      <c r="C70" s="90" t="s">
        <v>81</v>
      </c>
      <c r="D70" s="5" t="s">
        <v>1944</v>
      </c>
      <c r="E70" s="170">
        <v>369</v>
      </c>
      <c r="F70" s="170">
        <v>142</v>
      </c>
      <c r="G70" s="170">
        <v>0</v>
      </c>
      <c r="H70" s="91" t="s">
        <v>1945</v>
      </c>
      <c r="I70" s="124" t="s">
        <v>2382</v>
      </c>
      <c r="J70" s="91" t="s">
        <v>1639</v>
      </c>
      <c r="K70" s="91" t="s">
        <v>811</v>
      </c>
      <c r="L70" s="93">
        <v>42.07</v>
      </c>
      <c r="M70" s="93">
        <v>0</v>
      </c>
      <c r="N70" s="168" t="s">
        <v>812</v>
      </c>
      <c r="O70" s="91"/>
      <c r="P70" s="91"/>
      <c r="Q70" s="91" t="s">
        <v>824</v>
      </c>
      <c r="R70" s="91">
        <v>4.18</v>
      </c>
      <c r="S70" s="91" t="s">
        <v>851</v>
      </c>
      <c r="T70" s="91"/>
      <c r="V70" s="168" t="s">
        <v>811</v>
      </c>
      <c r="W70" s="168" t="s">
        <v>1524</v>
      </c>
      <c r="X70" s="168" t="s">
        <v>826</v>
      </c>
      <c r="Y70" s="168" t="s">
        <v>822</v>
      </c>
      <c r="Z70" s="168" t="s">
        <v>816</v>
      </c>
      <c r="AP70" s="169" t="s">
        <v>1946</v>
      </c>
    </row>
    <row r="71" spans="1:43" ht="76.5" hidden="1" customHeight="1" x14ac:dyDescent="0.2">
      <c r="A71" s="4" t="s">
        <v>4</v>
      </c>
      <c r="B71" s="5" t="s">
        <v>353</v>
      </c>
      <c r="C71" s="90" t="s">
        <v>82</v>
      </c>
      <c r="D71" s="5" t="s">
        <v>519</v>
      </c>
      <c r="E71" s="91">
        <v>195</v>
      </c>
      <c r="F71" s="91">
        <v>75</v>
      </c>
      <c r="G71" s="91">
        <v>0</v>
      </c>
      <c r="H71" s="91" t="s">
        <v>1947</v>
      </c>
      <c r="I71" s="124" t="s">
        <v>2382</v>
      </c>
      <c r="J71" s="91" t="s">
        <v>1639</v>
      </c>
      <c r="K71" s="91" t="s">
        <v>811</v>
      </c>
      <c r="L71" s="93">
        <v>15.83</v>
      </c>
      <c r="M71" s="93">
        <v>0</v>
      </c>
      <c r="N71" s="168" t="s">
        <v>812</v>
      </c>
      <c r="O71" s="91"/>
      <c r="P71" s="91"/>
      <c r="Q71" s="91" t="s">
        <v>824</v>
      </c>
      <c r="R71" s="91">
        <v>4.26</v>
      </c>
      <c r="S71" s="91" t="s">
        <v>851</v>
      </c>
      <c r="T71" s="91"/>
      <c r="V71" s="168" t="s">
        <v>811</v>
      </c>
      <c r="W71" s="168" t="s">
        <v>771</v>
      </c>
      <c r="X71" s="168" t="s">
        <v>826</v>
      </c>
      <c r="Y71" s="168" t="s">
        <v>822</v>
      </c>
      <c r="Z71" s="168" t="s">
        <v>816</v>
      </c>
      <c r="AP71" s="169" t="s">
        <v>1948</v>
      </c>
    </row>
    <row r="72" spans="1:43" ht="63.75" hidden="1" customHeight="1" x14ac:dyDescent="0.2">
      <c r="A72" s="4" t="s">
        <v>4</v>
      </c>
      <c r="B72" s="5" t="s">
        <v>1972</v>
      </c>
      <c r="C72" s="90" t="s">
        <v>83</v>
      </c>
      <c r="D72" s="5" t="s">
        <v>520</v>
      </c>
      <c r="E72" s="91">
        <v>192</v>
      </c>
      <c r="F72" s="91">
        <v>35</v>
      </c>
      <c r="G72" s="91">
        <v>0</v>
      </c>
      <c r="H72" s="91" t="s">
        <v>1974</v>
      </c>
      <c r="I72" s="124" t="s">
        <v>2382</v>
      </c>
      <c r="J72" s="91" t="s">
        <v>811</v>
      </c>
      <c r="K72" s="91" t="s">
        <v>811</v>
      </c>
      <c r="L72" s="93"/>
      <c r="M72" s="93"/>
      <c r="O72" s="91"/>
      <c r="P72" s="91"/>
      <c r="Q72" s="91" t="s">
        <v>825</v>
      </c>
      <c r="R72" s="91"/>
      <c r="S72" s="91" t="s">
        <v>2400</v>
      </c>
      <c r="T72" s="91"/>
      <c r="V72" s="168" t="s">
        <v>811</v>
      </c>
      <c r="W72" s="168" t="s">
        <v>771</v>
      </c>
      <c r="X72" s="168" t="s">
        <v>827</v>
      </c>
      <c r="Y72" s="168" t="s">
        <v>820</v>
      </c>
      <c r="Z72" s="168" t="s">
        <v>811</v>
      </c>
      <c r="AA72" s="168" t="s">
        <v>791</v>
      </c>
      <c r="AB72" s="168" t="s">
        <v>801</v>
      </c>
      <c r="AC72" s="168" t="s">
        <v>806</v>
      </c>
      <c r="AD72" s="168" t="s">
        <v>812</v>
      </c>
    </row>
    <row r="73" spans="1:43" s="122" customFormat="1" ht="51" hidden="1" customHeight="1" x14ac:dyDescent="0.2">
      <c r="A73" s="90" t="s">
        <v>4</v>
      </c>
      <c r="B73" s="72" t="s">
        <v>352</v>
      </c>
      <c r="C73" s="90" t="s">
        <v>84</v>
      </c>
      <c r="D73" s="72" t="s">
        <v>521</v>
      </c>
      <c r="E73" s="91">
        <v>516</v>
      </c>
      <c r="F73" s="91">
        <v>362</v>
      </c>
      <c r="G73" s="91">
        <v>10</v>
      </c>
      <c r="H73" s="91" t="s">
        <v>1966</v>
      </c>
      <c r="I73" s="124" t="s">
        <v>2382</v>
      </c>
      <c r="J73" s="91"/>
      <c r="K73" s="91" t="s">
        <v>811</v>
      </c>
      <c r="L73" s="93">
        <v>40.51</v>
      </c>
      <c r="M73" s="93">
        <v>5.08</v>
      </c>
      <c r="N73" s="168" t="s">
        <v>812</v>
      </c>
      <c r="O73" s="91"/>
      <c r="P73" s="91"/>
      <c r="Q73" s="91" t="s">
        <v>825</v>
      </c>
      <c r="R73" s="168">
        <v>38.200000000000003</v>
      </c>
      <c r="S73" s="91" t="s">
        <v>716</v>
      </c>
      <c r="T73" s="91">
        <v>1</v>
      </c>
      <c r="U73" s="168" t="s">
        <v>1615</v>
      </c>
      <c r="V73" s="168" t="s">
        <v>811</v>
      </c>
      <c r="W73" s="168" t="s">
        <v>769</v>
      </c>
      <c r="X73" s="168" t="s">
        <v>827</v>
      </c>
      <c r="Y73" s="168" t="s">
        <v>821</v>
      </c>
      <c r="Z73" s="168" t="s">
        <v>811</v>
      </c>
      <c r="AA73" s="168" t="s">
        <v>788</v>
      </c>
      <c r="AB73" s="168" t="s">
        <v>801</v>
      </c>
      <c r="AC73" s="168" t="s">
        <v>806</v>
      </c>
      <c r="AD73" s="168" t="s">
        <v>812</v>
      </c>
      <c r="AE73" s="168"/>
      <c r="AF73" s="168"/>
      <c r="AG73" s="168"/>
      <c r="AH73" s="168"/>
      <c r="AI73" s="168"/>
      <c r="AJ73" s="168"/>
      <c r="AK73" s="168"/>
      <c r="AL73" s="168"/>
      <c r="AM73" s="168"/>
      <c r="AN73" s="168"/>
      <c r="AO73" s="168"/>
      <c r="AP73" s="169"/>
      <c r="AQ73" s="123"/>
    </row>
    <row r="74" spans="1:43" ht="63.75" hidden="1" customHeight="1" x14ac:dyDescent="0.2">
      <c r="A74" s="4" t="s">
        <v>4</v>
      </c>
      <c r="B74" s="5" t="s">
        <v>1972</v>
      </c>
      <c r="C74" s="90" t="s">
        <v>85</v>
      </c>
      <c r="D74" s="5" t="s">
        <v>522</v>
      </c>
      <c r="E74" s="91">
        <v>88</v>
      </c>
      <c r="F74" s="91">
        <v>33</v>
      </c>
      <c r="G74" s="91">
        <v>0</v>
      </c>
      <c r="H74" s="91" t="s">
        <v>1975</v>
      </c>
      <c r="I74" s="124" t="s">
        <v>2382</v>
      </c>
      <c r="J74" s="91" t="s">
        <v>811</v>
      </c>
      <c r="K74" s="91" t="s">
        <v>811</v>
      </c>
      <c r="L74" s="93">
        <v>5.2</v>
      </c>
      <c r="M74" s="93">
        <v>0</v>
      </c>
      <c r="N74" s="168" t="s">
        <v>812</v>
      </c>
      <c r="O74" s="91"/>
      <c r="P74" s="91"/>
      <c r="Q74" s="91" t="s">
        <v>825</v>
      </c>
      <c r="R74" s="91">
        <v>6.5650000000000004</v>
      </c>
      <c r="S74" s="91" t="s">
        <v>716</v>
      </c>
      <c r="T74" s="91">
        <v>1</v>
      </c>
      <c r="U74" s="168">
        <v>100</v>
      </c>
      <c r="V74" s="168" t="s">
        <v>811</v>
      </c>
      <c r="W74" s="168" t="s">
        <v>771</v>
      </c>
      <c r="X74" s="168" t="s">
        <v>827</v>
      </c>
      <c r="Y74" s="168" t="s">
        <v>820</v>
      </c>
      <c r="Z74" s="168" t="s">
        <v>811</v>
      </c>
      <c r="AA74" s="168" t="s">
        <v>791</v>
      </c>
      <c r="AB74" s="168" t="s">
        <v>801</v>
      </c>
      <c r="AC74" s="168" t="s">
        <v>806</v>
      </c>
      <c r="AD74" s="168" t="s">
        <v>812</v>
      </c>
    </row>
    <row r="75" spans="1:43" ht="63.75" hidden="1" customHeight="1" x14ac:dyDescent="0.2">
      <c r="A75" s="4" t="s">
        <v>4</v>
      </c>
      <c r="B75" s="5" t="s">
        <v>1972</v>
      </c>
      <c r="C75" s="90" t="s">
        <v>86</v>
      </c>
      <c r="D75" s="5" t="s">
        <v>523</v>
      </c>
      <c r="E75" s="91">
        <v>240</v>
      </c>
      <c r="F75" s="91">
        <v>80</v>
      </c>
      <c r="G75" s="91">
        <v>1</v>
      </c>
      <c r="H75" s="91" t="s">
        <v>1976</v>
      </c>
      <c r="I75" s="124" t="s">
        <v>2382</v>
      </c>
      <c r="J75" s="91" t="s">
        <v>811</v>
      </c>
      <c r="K75" s="91" t="s">
        <v>811</v>
      </c>
      <c r="L75" s="93">
        <v>21.07</v>
      </c>
      <c r="M75" s="93">
        <v>13.23</v>
      </c>
      <c r="N75" s="168" t="s">
        <v>812</v>
      </c>
      <c r="O75" s="91"/>
      <c r="P75" s="91"/>
      <c r="Q75" s="91" t="s">
        <v>825</v>
      </c>
      <c r="R75" s="91">
        <v>16.234999999999999</v>
      </c>
      <c r="S75" s="91" t="s">
        <v>2400</v>
      </c>
      <c r="T75" s="91">
        <v>1</v>
      </c>
      <c r="U75" s="168">
        <v>200</v>
      </c>
      <c r="V75" s="168" t="s">
        <v>811</v>
      </c>
      <c r="W75" s="168" t="s">
        <v>771</v>
      </c>
      <c r="X75" s="168" t="s">
        <v>827</v>
      </c>
      <c r="Y75" s="168" t="s">
        <v>820</v>
      </c>
      <c r="Z75" s="168" t="s">
        <v>811</v>
      </c>
      <c r="AA75" s="168" t="s">
        <v>791</v>
      </c>
      <c r="AB75" s="168" t="s">
        <v>801</v>
      </c>
      <c r="AC75" s="168" t="s">
        <v>806</v>
      </c>
      <c r="AD75" s="168" t="s">
        <v>812</v>
      </c>
    </row>
    <row r="76" spans="1:43" ht="38.25" hidden="1" customHeight="1" x14ac:dyDescent="0.2">
      <c r="A76" s="4" t="s">
        <v>4</v>
      </c>
      <c r="B76" s="5" t="s">
        <v>355</v>
      </c>
      <c r="C76" s="90" t="s">
        <v>87</v>
      </c>
      <c r="D76" s="289" t="s">
        <v>524</v>
      </c>
      <c r="E76" s="91">
        <v>1467</v>
      </c>
      <c r="F76" s="91"/>
      <c r="G76" s="91"/>
      <c r="H76" s="91"/>
      <c r="I76" s="124"/>
      <c r="J76" s="91"/>
      <c r="K76" s="91"/>
      <c r="L76" s="93">
        <v>77.61</v>
      </c>
      <c r="M76" s="93"/>
      <c r="O76" s="91"/>
      <c r="P76" s="91"/>
      <c r="Q76" s="91"/>
      <c r="R76" s="91"/>
      <c r="S76" s="91"/>
      <c r="T76" s="91"/>
    </row>
    <row r="77" spans="1:43" s="122" customFormat="1" ht="51" hidden="1" customHeight="1" x14ac:dyDescent="0.2">
      <c r="A77" s="90" t="s">
        <v>4</v>
      </c>
      <c r="B77" s="72" t="s">
        <v>352</v>
      </c>
      <c r="C77" s="90" t="s">
        <v>88</v>
      </c>
      <c r="D77" s="284" t="s">
        <v>2517</v>
      </c>
      <c r="E77" s="91">
        <v>401</v>
      </c>
      <c r="F77" s="91">
        <v>133</v>
      </c>
      <c r="G77" s="91">
        <v>3</v>
      </c>
      <c r="H77" s="91" t="s">
        <v>1967</v>
      </c>
      <c r="I77" s="124" t="s">
        <v>2382</v>
      </c>
      <c r="J77" s="91"/>
      <c r="K77" s="91" t="s">
        <v>811</v>
      </c>
      <c r="L77" s="93">
        <v>4.32</v>
      </c>
      <c r="M77" s="93">
        <v>12.2</v>
      </c>
      <c r="N77" s="168" t="s">
        <v>812</v>
      </c>
      <c r="O77" s="91"/>
      <c r="P77" s="91"/>
      <c r="Q77" s="91" t="s">
        <v>825</v>
      </c>
      <c r="R77" s="91"/>
      <c r="S77" s="91" t="s">
        <v>846</v>
      </c>
      <c r="T77" s="91">
        <v>1</v>
      </c>
      <c r="U77" s="168" t="s">
        <v>1845</v>
      </c>
      <c r="V77" s="168" t="s">
        <v>811</v>
      </c>
      <c r="W77" s="168" t="s">
        <v>769</v>
      </c>
      <c r="X77" s="168" t="s">
        <v>827</v>
      </c>
      <c r="Y77" s="168" t="s">
        <v>822</v>
      </c>
      <c r="Z77" s="168" t="s">
        <v>811</v>
      </c>
      <c r="AA77" s="168" t="s">
        <v>788</v>
      </c>
      <c r="AB77" s="168" t="s">
        <v>795</v>
      </c>
      <c r="AC77" s="168" t="s">
        <v>806</v>
      </c>
      <c r="AD77" s="168" t="s">
        <v>812</v>
      </c>
      <c r="AE77" s="168"/>
      <c r="AF77" s="168"/>
      <c r="AG77" s="168"/>
      <c r="AH77" s="168"/>
      <c r="AI77" s="168"/>
      <c r="AJ77" s="168"/>
      <c r="AK77" s="168"/>
      <c r="AL77" s="168"/>
      <c r="AM77" s="168"/>
      <c r="AN77" s="168"/>
      <c r="AO77" s="168"/>
      <c r="AP77" s="169"/>
      <c r="AQ77" s="123"/>
    </row>
    <row r="78" spans="1:43" s="122" customFormat="1" ht="51" hidden="1" customHeight="1" x14ac:dyDescent="0.2">
      <c r="A78" s="90" t="s">
        <v>4</v>
      </c>
      <c r="B78" s="72" t="s">
        <v>352</v>
      </c>
      <c r="C78" s="90" t="s">
        <v>89</v>
      </c>
      <c r="D78" s="284" t="s">
        <v>2518</v>
      </c>
      <c r="E78" s="91">
        <v>457</v>
      </c>
      <c r="F78" s="91"/>
      <c r="G78" s="91"/>
      <c r="H78" s="91" t="s">
        <v>1967</v>
      </c>
      <c r="I78" s="124" t="s">
        <v>2382</v>
      </c>
      <c r="J78" s="91"/>
      <c r="K78" s="91" t="s">
        <v>811</v>
      </c>
      <c r="L78" s="93">
        <v>59.82</v>
      </c>
      <c r="M78" s="93"/>
      <c r="N78" s="168" t="s">
        <v>812</v>
      </c>
      <c r="O78" s="91"/>
      <c r="P78" s="91"/>
      <c r="Q78" s="91" t="s">
        <v>825</v>
      </c>
      <c r="R78" s="91"/>
      <c r="S78" s="91" t="s">
        <v>846</v>
      </c>
      <c r="T78" s="91">
        <v>1</v>
      </c>
      <c r="U78" s="168" t="s">
        <v>1968</v>
      </c>
      <c r="V78" s="168" t="s">
        <v>811</v>
      </c>
      <c r="W78" s="168" t="s">
        <v>769</v>
      </c>
      <c r="X78" s="168"/>
      <c r="Y78" s="168"/>
      <c r="Z78" s="168"/>
      <c r="AA78" s="168"/>
      <c r="AB78" s="168"/>
      <c r="AC78" s="168"/>
      <c r="AD78" s="168" t="s">
        <v>812</v>
      </c>
      <c r="AE78" s="168"/>
      <c r="AF78" s="168"/>
      <c r="AG78" s="168"/>
      <c r="AH78" s="168"/>
      <c r="AI78" s="168"/>
      <c r="AJ78" s="168"/>
      <c r="AK78" s="168"/>
      <c r="AL78" s="168"/>
      <c r="AM78" s="168"/>
      <c r="AN78" s="168"/>
      <c r="AO78" s="168"/>
      <c r="AP78" s="169"/>
      <c r="AQ78" s="123"/>
    </row>
    <row r="79" spans="1:43" s="122" customFormat="1" ht="51" hidden="1" customHeight="1" x14ac:dyDescent="0.2">
      <c r="A79" s="90" t="s">
        <v>4</v>
      </c>
      <c r="B79" s="72" t="s">
        <v>352</v>
      </c>
      <c r="C79" s="90" t="s">
        <v>90</v>
      </c>
      <c r="D79" s="72" t="s">
        <v>525</v>
      </c>
      <c r="E79" s="91">
        <v>12144</v>
      </c>
      <c r="F79" s="124">
        <v>5123</v>
      </c>
      <c r="G79" s="124">
        <v>483</v>
      </c>
      <c r="H79" s="91" t="s">
        <v>1967</v>
      </c>
      <c r="I79" s="124" t="s">
        <v>2382</v>
      </c>
      <c r="J79" s="91"/>
      <c r="K79" s="91" t="s">
        <v>811</v>
      </c>
      <c r="L79" s="93">
        <v>953.41</v>
      </c>
      <c r="M79" s="125">
        <v>368.85</v>
      </c>
      <c r="N79" s="168" t="s">
        <v>812</v>
      </c>
      <c r="O79" s="91"/>
      <c r="P79" s="91"/>
      <c r="Q79" s="91" t="s">
        <v>825</v>
      </c>
      <c r="R79" s="91"/>
      <c r="S79" s="91" t="s">
        <v>846</v>
      </c>
      <c r="T79" s="91">
        <v>5</v>
      </c>
      <c r="U79" s="168" t="s">
        <v>1969</v>
      </c>
      <c r="V79" s="168" t="s">
        <v>811</v>
      </c>
      <c r="W79" s="168" t="s">
        <v>769</v>
      </c>
      <c r="X79" s="168" t="s">
        <v>827</v>
      </c>
      <c r="Y79" s="168" t="s">
        <v>822</v>
      </c>
      <c r="Z79" s="168" t="s">
        <v>811</v>
      </c>
      <c r="AA79" s="168" t="s">
        <v>788</v>
      </c>
      <c r="AB79" s="168" t="s">
        <v>795</v>
      </c>
      <c r="AC79" s="168" t="s">
        <v>806</v>
      </c>
      <c r="AD79" s="168" t="s">
        <v>812</v>
      </c>
      <c r="AE79" s="168"/>
      <c r="AF79" s="168"/>
      <c r="AG79" s="168"/>
      <c r="AH79" s="168"/>
      <c r="AI79" s="168"/>
      <c r="AJ79" s="168"/>
      <c r="AK79" s="168"/>
      <c r="AL79" s="168"/>
      <c r="AM79" s="168"/>
      <c r="AN79" s="168"/>
      <c r="AO79" s="168"/>
      <c r="AP79" s="169"/>
      <c r="AQ79" s="123"/>
    </row>
    <row r="80" spans="1:43" s="122" customFormat="1" ht="51" hidden="1" customHeight="1" x14ac:dyDescent="0.2">
      <c r="A80" s="90" t="s">
        <v>4</v>
      </c>
      <c r="B80" s="72" t="s">
        <v>352</v>
      </c>
      <c r="C80" s="90" t="s">
        <v>91</v>
      </c>
      <c r="D80" s="284" t="s">
        <v>2519</v>
      </c>
      <c r="E80" s="91">
        <v>1237</v>
      </c>
      <c r="F80" s="91">
        <v>449</v>
      </c>
      <c r="G80" s="91">
        <v>14</v>
      </c>
      <c r="H80" s="91" t="s">
        <v>1970</v>
      </c>
      <c r="I80" s="124" t="s">
        <v>2382</v>
      </c>
      <c r="J80" s="91"/>
      <c r="K80" s="91" t="s">
        <v>811</v>
      </c>
      <c r="L80" s="93">
        <v>97.11</v>
      </c>
      <c r="M80" s="93">
        <v>5.38</v>
      </c>
      <c r="N80" s="168" t="s">
        <v>812</v>
      </c>
      <c r="O80" s="91"/>
      <c r="P80" s="91"/>
      <c r="Q80" s="91" t="s">
        <v>825</v>
      </c>
      <c r="R80" s="168">
        <v>25.86</v>
      </c>
      <c r="S80" s="91" t="s">
        <v>846</v>
      </c>
      <c r="T80" s="91">
        <v>1</v>
      </c>
      <c r="U80" s="168" t="s">
        <v>1615</v>
      </c>
      <c r="V80" s="168" t="s">
        <v>811</v>
      </c>
      <c r="W80" s="168" t="s">
        <v>769</v>
      </c>
      <c r="X80" s="168" t="s">
        <v>827</v>
      </c>
      <c r="Y80" s="168" t="s">
        <v>821</v>
      </c>
      <c r="Z80" s="168" t="s">
        <v>811</v>
      </c>
      <c r="AA80" s="168" t="s">
        <v>788</v>
      </c>
      <c r="AB80" s="168" t="s">
        <v>799</v>
      </c>
      <c r="AC80" s="168" t="s">
        <v>806</v>
      </c>
      <c r="AD80" s="168" t="s">
        <v>812</v>
      </c>
      <c r="AE80" s="168"/>
      <c r="AF80" s="168"/>
      <c r="AG80" s="168"/>
      <c r="AH80" s="168"/>
      <c r="AI80" s="168"/>
      <c r="AJ80" s="168"/>
      <c r="AK80" s="168"/>
      <c r="AL80" s="168"/>
      <c r="AM80" s="168"/>
      <c r="AN80" s="168"/>
      <c r="AO80" s="168"/>
      <c r="AP80" s="169"/>
      <c r="AQ80" s="123"/>
    </row>
    <row r="81" spans="1:42" ht="242.25" hidden="1" customHeight="1" x14ac:dyDescent="0.2">
      <c r="A81" s="4" t="s">
        <v>4</v>
      </c>
      <c r="B81" s="5" t="s">
        <v>351</v>
      </c>
      <c r="C81" s="90" t="s">
        <v>92</v>
      </c>
      <c r="D81" s="289" t="s">
        <v>526</v>
      </c>
      <c r="E81" s="91">
        <v>8351</v>
      </c>
      <c r="F81" s="91">
        <v>3508</v>
      </c>
      <c r="G81" s="91">
        <v>276</v>
      </c>
      <c r="H81" s="91" t="s">
        <v>2144</v>
      </c>
      <c r="I81" s="124" t="s">
        <v>2382</v>
      </c>
      <c r="J81" s="91" t="s">
        <v>2141</v>
      </c>
      <c r="K81" s="91" t="s">
        <v>811</v>
      </c>
      <c r="L81" s="177">
        <v>856.52</v>
      </c>
      <c r="M81" s="177">
        <v>118.6</v>
      </c>
      <c r="N81" s="168" t="s">
        <v>811</v>
      </c>
      <c r="O81" s="91" t="s">
        <v>839</v>
      </c>
      <c r="P81" s="91"/>
      <c r="Q81" s="91" t="s">
        <v>825</v>
      </c>
      <c r="R81" s="172">
        <v>182</v>
      </c>
      <c r="S81" s="91" t="s">
        <v>846</v>
      </c>
      <c r="T81" s="91">
        <v>10</v>
      </c>
      <c r="U81" s="168">
        <v>2900</v>
      </c>
      <c r="V81" s="168" t="s">
        <v>811</v>
      </c>
      <c r="W81" s="168" t="s">
        <v>771</v>
      </c>
      <c r="X81" s="168" t="s">
        <v>827</v>
      </c>
      <c r="Y81" s="168" t="s">
        <v>820</v>
      </c>
      <c r="Z81" s="168" t="s">
        <v>816</v>
      </c>
      <c r="AD81" s="168" t="s">
        <v>812</v>
      </c>
    </row>
    <row r="82" spans="1:42" ht="38.25" hidden="1" customHeight="1" x14ac:dyDescent="0.2">
      <c r="A82" s="4" t="s">
        <v>4</v>
      </c>
      <c r="B82" s="5" t="s">
        <v>356</v>
      </c>
      <c r="C82" s="90" t="s">
        <v>93</v>
      </c>
      <c r="D82" s="5" t="s">
        <v>527</v>
      </c>
      <c r="E82" s="91">
        <v>1743</v>
      </c>
      <c r="F82" s="91">
        <v>811</v>
      </c>
      <c r="G82" s="91">
        <v>22</v>
      </c>
      <c r="H82" s="91" t="s">
        <v>1512</v>
      </c>
      <c r="I82" s="124" t="s">
        <v>2382</v>
      </c>
      <c r="J82" s="91" t="s">
        <v>1513</v>
      </c>
      <c r="K82" s="91" t="s">
        <v>1505</v>
      </c>
      <c r="L82" s="93">
        <v>103.48</v>
      </c>
      <c r="M82" s="93">
        <v>7</v>
      </c>
      <c r="N82" s="168" t="s">
        <v>1504</v>
      </c>
      <c r="O82" s="91"/>
      <c r="P82" s="91"/>
      <c r="Q82" s="91" t="s">
        <v>824</v>
      </c>
      <c r="R82" s="91">
        <v>31</v>
      </c>
      <c r="S82" s="91" t="s">
        <v>2400</v>
      </c>
      <c r="T82" s="91">
        <v>1</v>
      </c>
      <c r="U82" s="168" t="s">
        <v>1514</v>
      </c>
      <c r="V82" s="168" t="s">
        <v>811</v>
      </c>
      <c r="W82" s="168" t="s">
        <v>2396</v>
      </c>
      <c r="X82" s="168" t="s">
        <v>1509</v>
      </c>
      <c r="Y82" s="168" t="s">
        <v>821</v>
      </c>
      <c r="Z82" s="168" t="s">
        <v>816</v>
      </c>
      <c r="AO82" s="168" t="s">
        <v>1510</v>
      </c>
      <c r="AP82" s="169" t="s">
        <v>1511</v>
      </c>
    </row>
    <row r="83" spans="1:42" ht="38.25" hidden="1" customHeight="1" x14ac:dyDescent="0.2">
      <c r="A83" s="4" t="s">
        <v>4</v>
      </c>
      <c r="B83" s="5" t="s">
        <v>351</v>
      </c>
      <c r="C83" s="90" t="s">
        <v>94</v>
      </c>
      <c r="D83" s="5" t="s">
        <v>528</v>
      </c>
      <c r="E83" s="91">
        <v>207</v>
      </c>
      <c r="F83" s="91">
        <v>202</v>
      </c>
      <c r="G83" s="91">
        <v>6</v>
      </c>
      <c r="H83" s="91" t="s">
        <v>2145</v>
      </c>
      <c r="I83" s="124" t="s">
        <v>2382</v>
      </c>
      <c r="J83" s="91" t="s">
        <v>2141</v>
      </c>
      <c r="K83" s="91" t="s">
        <v>811</v>
      </c>
      <c r="L83" s="177">
        <v>27.39</v>
      </c>
      <c r="M83" s="177">
        <v>0.2</v>
      </c>
      <c r="N83" s="168" t="s">
        <v>812</v>
      </c>
      <c r="O83" s="91"/>
      <c r="P83" s="91"/>
      <c r="Q83" s="91" t="s">
        <v>825</v>
      </c>
      <c r="R83" s="172">
        <v>8</v>
      </c>
      <c r="S83" s="91" t="s">
        <v>846</v>
      </c>
      <c r="T83" s="91">
        <v>1</v>
      </c>
      <c r="U83" s="168">
        <v>100</v>
      </c>
      <c r="V83" s="168" t="s">
        <v>811</v>
      </c>
      <c r="W83" s="168" t="s">
        <v>771</v>
      </c>
      <c r="X83" s="168" t="s">
        <v>827</v>
      </c>
      <c r="Y83" s="168" t="s">
        <v>820</v>
      </c>
      <c r="Z83" s="168" t="s">
        <v>816</v>
      </c>
      <c r="AD83" s="168" t="s">
        <v>812</v>
      </c>
    </row>
    <row r="84" spans="1:42" ht="70.5" hidden="1" customHeight="1" x14ac:dyDescent="0.2">
      <c r="A84" s="82" t="s">
        <v>4</v>
      </c>
      <c r="B84" s="112" t="s">
        <v>357</v>
      </c>
      <c r="C84" s="72" t="s">
        <v>95</v>
      </c>
      <c r="D84" s="289" t="s">
        <v>2520</v>
      </c>
      <c r="E84" s="91">
        <v>2360</v>
      </c>
      <c r="F84" s="91">
        <v>2257</v>
      </c>
      <c r="G84" s="91">
        <v>26</v>
      </c>
      <c r="H84" s="91" t="s">
        <v>2119</v>
      </c>
      <c r="I84" s="124" t="s">
        <v>813</v>
      </c>
      <c r="J84" s="91"/>
      <c r="K84" s="91" t="s">
        <v>812</v>
      </c>
      <c r="L84" s="93">
        <v>132.43</v>
      </c>
      <c r="M84" s="93">
        <v>70</v>
      </c>
      <c r="N84" s="168" t="s">
        <v>812</v>
      </c>
      <c r="O84" s="91"/>
      <c r="P84" s="91"/>
      <c r="Q84" s="91" t="s">
        <v>825</v>
      </c>
      <c r="R84" s="91">
        <v>70</v>
      </c>
      <c r="S84" s="91"/>
      <c r="T84" s="91">
        <v>2</v>
      </c>
      <c r="U84" s="168">
        <v>1300</v>
      </c>
      <c r="V84" s="168" t="s">
        <v>811</v>
      </c>
      <c r="W84" s="168" t="s">
        <v>771</v>
      </c>
      <c r="X84" s="168" t="s">
        <v>827</v>
      </c>
      <c r="Y84" s="168" t="s">
        <v>821</v>
      </c>
      <c r="Z84" s="168" t="s">
        <v>811</v>
      </c>
      <c r="AA84" s="168" t="s">
        <v>790</v>
      </c>
      <c r="AB84" s="168" t="s">
        <v>799</v>
      </c>
      <c r="AC84" s="168" t="s">
        <v>807</v>
      </c>
      <c r="AD84" s="168" t="s">
        <v>812</v>
      </c>
      <c r="AP84" s="169" t="s">
        <v>2120</v>
      </c>
    </row>
    <row r="85" spans="1:42" ht="127.5" hidden="1" customHeight="1" x14ac:dyDescent="0.2">
      <c r="A85" s="4" t="s">
        <v>4</v>
      </c>
      <c r="B85" s="5" t="s">
        <v>358</v>
      </c>
      <c r="C85" s="90" t="s">
        <v>96</v>
      </c>
      <c r="D85" s="289" t="s">
        <v>529</v>
      </c>
      <c r="E85" s="91">
        <v>4136</v>
      </c>
      <c r="F85" s="91">
        <v>2200</v>
      </c>
      <c r="G85" s="91">
        <v>117</v>
      </c>
      <c r="H85" s="91" t="s">
        <v>1516</v>
      </c>
      <c r="I85" s="107" t="s">
        <v>813</v>
      </c>
      <c r="J85" s="91" t="s">
        <v>1517</v>
      </c>
      <c r="K85" s="91" t="s">
        <v>812</v>
      </c>
      <c r="L85" s="93">
        <v>448</v>
      </c>
      <c r="M85" s="93">
        <v>240</v>
      </c>
      <c r="N85" s="168" t="s">
        <v>811</v>
      </c>
      <c r="O85" s="91" t="s">
        <v>860</v>
      </c>
      <c r="P85" s="91" t="s">
        <v>1518</v>
      </c>
      <c r="Q85" s="172" t="s">
        <v>825</v>
      </c>
      <c r="R85" s="172">
        <v>175</v>
      </c>
      <c r="S85" s="91" t="s">
        <v>846</v>
      </c>
      <c r="T85" s="91">
        <v>4</v>
      </c>
      <c r="U85" s="168" t="s">
        <v>1519</v>
      </c>
      <c r="V85" s="168" t="s">
        <v>811</v>
      </c>
      <c r="W85" s="169" t="s">
        <v>769</v>
      </c>
      <c r="X85" s="168" t="s">
        <v>827</v>
      </c>
      <c r="Y85" s="168" t="s">
        <v>821</v>
      </c>
      <c r="Z85" s="168" t="s">
        <v>811</v>
      </c>
      <c r="AA85" s="168" t="s">
        <v>791</v>
      </c>
      <c r="AB85" s="168" t="s">
        <v>799</v>
      </c>
      <c r="AC85" s="168" t="s">
        <v>807</v>
      </c>
      <c r="AD85" s="168" t="s">
        <v>812</v>
      </c>
    </row>
    <row r="86" spans="1:42" ht="50.25" hidden="1" customHeight="1" x14ac:dyDescent="0.2">
      <c r="A86" s="4" t="s">
        <v>4</v>
      </c>
      <c r="B86" s="5" t="s">
        <v>1972</v>
      </c>
      <c r="C86" s="90" t="s">
        <v>97</v>
      </c>
      <c r="D86" s="289" t="s">
        <v>2521</v>
      </c>
      <c r="E86" s="91">
        <v>2539</v>
      </c>
      <c r="F86" s="91">
        <v>1107</v>
      </c>
      <c r="G86" s="91">
        <v>69</v>
      </c>
      <c r="H86" s="91" t="s">
        <v>1977</v>
      </c>
      <c r="I86" s="124" t="s">
        <v>2382</v>
      </c>
      <c r="J86" s="91" t="s">
        <v>811</v>
      </c>
      <c r="K86" s="91" t="s">
        <v>811</v>
      </c>
      <c r="L86" s="93">
        <v>237.14</v>
      </c>
      <c r="M86" s="93">
        <v>37.549999999999997</v>
      </c>
      <c r="N86" s="168" t="s">
        <v>812</v>
      </c>
      <c r="O86" s="91"/>
      <c r="P86" s="91"/>
      <c r="Q86" s="91" t="s">
        <v>825</v>
      </c>
      <c r="R86" s="91">
        <v>97.323999999999998</v>
      </c>
      <c r="S86" s="91" t="s">
        <v>846</v>
      </c>
      <c r="T86" s="91">
        <v>1</v>
      </c>
      <c r="U86" s="168">
        <v>600</v>
      </c>
      <c r="V86" s="168" t="s">
        <v>811</v>
      </c>
      <c r="W86" s="168" t="s">
        <v>771</v>
      </c>
      <c r="X86" s="168" t="s">
        <v>827</v>
      </c>
      <c r="Y86" s="168" t="s">
        <v>820</v>
      </c>
      <c r="Z86" s="168" t="s">
        <v>811</v>
      </c>
      <c r="AA86" s="168" t="s">
        <v>791</v>
      </c>
      <c r="AB86" s="168" t="s">
        <v>801</v>
      </c>
      <c r="AC86" s="168" t="s">
        <v>806</v>
      </c>
      <c r="AD86" s="168" t="s">
        <v>812</v>
      </c>
    </row>
    <row r="87" spans="1:42" ht="51" hidden="1" customHeight="1" x14ac:dyDescent="0.2">
      <c r="A87" s="4" t="s">
        <v>4</v>
      </c>
      <c r="B87" s="5" t="s">
        <v>353</v>
      </c>
      <c r="C87" s="90" t="s">
        <v>98</v>
      </c>
      <c r="D87" s="289" t="s">
        <v>530</v>
      </c>
      <c r="E87" s="91">
        <v>2262</v>
      </c>
      <c r="F87" s="91">
        <v>870</v>
      </c>
      <c r="G87" s="91">
        <v>25</v>
      </c>
      <c r="H87" s="91" t="s">
        <v>1949</v>
      </c>
      <c r="I87" s="124" t="s">
        <v>2382</v>
      </c>
      <c r="J87" s="91" t="s">
        <v>1639</v>
      </c>
      <c r="K87" s="91" t="s">
        <v>811</v>
      </c>
      <c r="L87" s="93">
        <v>187</v>
      </c>
      <c r="M87" s="93">
        <v>6.33</v>
      </c>
      <c r="N87" s="168" t="s">
        <v>812</v>
      </c>
      <c r="O87" s="91"/>
      <c r="P87" s="91"/>
      <c r="Q87" s="91" t="s">
        <v>824</v>
      </c>
      <c r="R87" s="91">
        <v>48.61</v>
      </c>
      <c r="S87" s="91" t="s">
        <v>851</v>
      </c>
      <c r="T87" s="91">
        <v>1</v>
      </c>
      <c r="U87" s="168" t="s">
        <v>1950</v>
      </c>
      <c r="V87" s="168" t="s">
        <v>811</v>
      </c>
      <c r="W87" s="168" t="s">
        <v>771</v>
      </c>
      <c r="X87" s="168" t="s">
        <v>826</v>
      </c>
      <c r="Y87" s="168" t="s">
        <v>2390</v>
      </c>
      <c r="Z87" s="168" t="s">
        <v>816</v>
      </c>
      <c r="AP87" s="169" t="s">
        <v>1951</v>
      </c>
    </row>
    <row r="88" spans="1:42" ht="178.5" hidden="1" x14ac:dyDescent="0.2">
      <c r="A88" s="82" t="s">
        <v>4</v>
      </c>
      <c r="B88" s="5" t="s">
        <v>350</v>
      </c>
      <c r="C88" s="72" t="s">
        <v>99</v>
      </c>
      <c r="D88" s="289" t="s">
        <v>2522</v>
      </c>
      <c r="E88" s="91">
        <v>4209</v>
      </c>
      <c r="F88" s="91">
        <v>2065</v>
      </c>
      <c r="G88" s="91">
        <v>97</v>
      </c>
      <c r="H88" s="91" t="s">
        <v>2276</v>
      </c>
      <c r="I88" s="124" t="s">
        <v>2382</v>
      </c>
      <c r="J88" s="91" t="s">
        <v>1566</v>
      </c>
      <c r="K88" s="91" t="s">
        <v>811</v>
      </c>
      <c r="L88" s="93">
        <v>368.13972602739727</v>
      </c>
      <c r="M88" s="93">
        <v>94.509589041095893</v>
      </c>
      <c r="N88" s="168" t="s">
        <v>812</v>
      </c>
      <c r="O88" s="91"/>
      <c r="P88" s="91"/>
      <c r="Q88" s="91" t="s">
        <v>2383</v>
      </c>
      <c r="R88" s="91">
        <v>200.07</v>
      </c>
      <c r="S88" s="91" t="s">
        <v>716</v>
      </c>
      <c r="T88" s="91">
        <v>4</v>
      </c>
      <c r="U88" s="169">
        <v>1500</v>
      </c>
      <c r="V88" s="168" t="s">
        <v>811</v>
      </c>
      <c r="W88" s="168" t="s">
        <v>771</v>
      </c>
      <c r="X88" s="168" t="s">
        <v>827</v>
      </c>
      <c r="Y88" s="168" t="s">
        <v>822</v>
      </c>
      <c r="Z88" s="168" t="s">
        <v>811</v>
      </c>
      <c r="AA88" s="168" t="s">
        <v>788</v>
      </c>
      <c r="AB88" s="168" t="s">
        <v>799</v>
      </c>
      <c r="AC88" s="168" t="s">
        <v>806</v>
      </c>
      <c r="AD88" s="168" t="s">
        <v>812</v>
      </c>
      <c r="AP88" s="169" t="s">
        <v>2273</v>
      </c>
    </row>
    <row r="89" spans="1:42" ht="76.5" hidden="1" customHeight="1" x14ac:dyDescent="0.2">
      <c r="A89" s="4" t="s">
        <v>6</v>
      </c>
      <c r="B89" s="112" t="s">
        <v>359</v>
      </c>
      <c r="C89" s="90" t="s">
        <v>100</v>
      </c>
      <c r="D89" s="289" t="s">
        <v>531</v>
      </c>
      <c r="E89" s="179">
        <v>14688</v>
      </c>
      <c r="F89" s="179">
        <v>4896</v>
      </c>
      <c r="G89" s="179">
        <v>512</v>
      </c>
      <c r="H89" s="179" t="s">
        <v>2289</v>
      </c>
      <c r="I89" s="180" t="s">
        <v>2382</v>
      </c>
      <c r="J89" s="179" t="s">
        <v>1505</v>
      </c>
      <c r="K89" s="179" t="s">
        <v>811</v>
      </c>
      <c r="L89" s="181">
        <v>1770</v>
      </c>
      <c r="M89" s="181">
        <v>438</v>
      </c>
      <c r="N89" s="168" t="s">
        <v>812</v>
      </c>
      <c r="O89" s="179"/>
      <c r="P89" s="179"/>
      <c r="Q89" s="179" t="s">
        <v>824</v>
      </c>
      <c r="R89" s="179">
        <v>517</v>
      </c>
      <c r="S89" s="179" t="s">
        <v>716</v>
      </c>
      <c r="T89" s="179">
        <v>1</v>
      </c>
      <c r="U89" s="168">
        <v>100</v>
      </c>
      <c r="V89" s="168" t="s">
        <v>811</v>
      </c>
      <c r="W89" s="168" t="s">
        <v>769</v>
      </c>
      <c r="X89" s="168" t="s">
        <v>827</v>
      </c>
      <c r="Y89" s="168" t="s">
        <v>822</v>
      </c>
      <c r="Z89" s="168" t="s">
        <v>811</v>
      </c>
      <c r="AA89" s="168" t="s">
        <v>791</v>
      </c>
      <c r="AB89" s="168" t="s">
        <v>799</v>
      </c>
      <c r="AC89" s="168" t="s">
        <v>806</v>
      </c>
      <c r="AD89" s="168" t="s">
        <v>812</v>
      </c>
      <c r="AO89" s="168" t="s">
        <v>2290</v>
      </c>
    </row>
    <row r="90" spans="1:42" ht="51" hidden="1" customHeight="1" x14ac:dyDescent="0.2">
      <c r="A90" s="4" t="s">
        <v>6</v>
      </c>
      <c r="B90" s="112" t="s">
        <v>359</v>
      </c>
      <c r="C90" s="90" t="s">
        <v>101</v>
      </c>
      <c r="D90" s="112" t="s">
        <v>532</v>
      </c>
      <c r="E90" s="179">
        <v>3099</v>
      </c>
      <c r="F90" s="179">
        <v>1033</v>
      </c>
      <c r="G90" s="179">
        <v>47</v>
      </c>
      <c r="H90" s="179" t="s">
        <v>2291</v>
      </c>
      <c r="I90" s="180" t="s">
        <v>2382</v>
      </c>
      <c r="J90" s="179" t="s">
        <v>1505</v>
      </c>
      <c r="K90" s="179" t="s">
        <v>811</v>
      </c>
      <c r="L90" s="181">
        <v>250</v>
      </c>
      <c r="M90" s="181">
        <v>18</v>
      </c>
      <c r="N90" s="168" t="s">
        <v>811</v>
      </c>
      <c r="O90" s="179"/>
      <c r="P90" s="179"/>
      <c r="Q90" s="179" t="s">
        <v>824</v>
      </c>
      <c r="R90" s="179">
        <v>80</v>
      </c>
      <c r="S90" s="179" t="s">
        <v>716</v>
      </c>
      <c r="T90" s="179">
        <v>1</v>
      </c>
      <c r="X90" s="168" t="s">
        <v>827</v>
      </c>
      <c r="Y90" s="168" t="s">
        <v>822</v>
      </c>
      <c r="Z90" s="168" t="s">
        <v>811</v>
      </c>
      <c r="AA90" s="168" t="s">
        <v>793</v>
      </c>
      <c r="AB90" s="168" t="s">
        <v>799</v>
      </c>
      <c r="AC90" s="168" t="s">
        <v>806</v>
      </c>
      <c r="AD90" s="168" t="s">
        <v>812</v>
      </c>
      <c r="AO90" s="168" t="s">
        <v>2290</v>
      </c>
    </row>
    <row r="91" spans="1:42" ht="38.25" hidden="1" customHeight="1" x14ac:dyDescent="0.2">
      <c r="A91" s="4" t="s">
        <v>6</v>
      </c>
      <c r="B91" s="5" t="s">
        <v>329</v>
      </c>
      <c r="C91" s="170" t="s">
        <v>101</v>
      </c>
      <c r="D91" s="84" t="s">
        <v>533</v>
      </c>
      <c r="E91" s="170"/>
      <c r="F91" s="170"/>
      <c r="G91" s="170"/>
      <c r="H91" s="91"/>
      <c r="I91" s="124"/>
      <c r="J91" s="91"/>
      <c r="K91" s="91"/>
      <c r="L91" s="182"/>
      <c r="M91" s="93"/>
      <c r="O91" s="91"/>
      <c r="P91" s="91"/>
      <c r="Q91" s="91"/>
      <c r="R91" s="91"/>
      <c r="S91" s="91"/>
      <c r="T91" s="91"/>
      <c r="AP91" s="169" t="s">
        <v>1724</v>
      </c>
    </row>
    <row r="92" spans="1:42" ht="201.75" hidden="1" customHeight="1" x14ac:dyDescent="0.2">
      <c r="A92" s="4" t="s">
        <v>6</v>
      </c>
      <c r="B92" s="112" t="s">
        <v>361</v>
      </c>
      <c r="C92" s="90" t="s">
        <v>102</v>
      </c>
      <c r="D92" s="289" t="s">
        <v>2523</v>
      </c>
      <c r="E92" s="91">
        <v>50874</v>
      </c>
      <c r="F92" s="91">
        <v>14211</v>
      </c>
      <c r="G92" s="91">
        <v>1098</v>
      </c>
      <c r="H92" s="91" t="s">
        <v>2147</v>
      </c>
      <c r="I92" s="124" t="s">
        <v>2382</v>
      </c>
      <c r="J92" s="91" t="s">
        <v>2148</v>
      </c>
      <c r="K92" s="91" t="s">
        <v>1505</v>
      </c>
      <c r="L92" s="93">
        <v>3931</v>
      </c>
      <c r="M92" s="93">
        <v>2705</v>
      </c>
      <c r="N92" s="168" t="s">
        <v>812</v>
      </c>
      <c r="O92" s="91"/>
      <c r="P92" s="91"/>
      <c r="Q92" s="91" t="s">
        <v>824</v>
      </c>
      <c r="R92" s="91">
        <v>582.20000000000005</v>
      </c>
      <c r="S92" s="172" t="s">
        <v>2402</v>
      </c>
      <c r="T92" s="91">
        <v>4</v>
      </c>
      <c r="U92" s="168">
        <v>5200</v>
      </c>
      <c r="V92" s="168" t="s">
        <v>1505</v>
      </c>
      <c r="W92" s="168" t="s">
        <v>769</v>
      </c>
      <c r="X92" s="168" t="s">
        <v>2015</v>
      </c>
      <c r="Y92" s="169"/>
      <c r="Z92" s="168" t="s">
        <v>816</v>
      </c>
      <c r="AD92" s="168" t="s">
        <v>1504</v>
      </c>
      <c r="AO92" s="168" t="s">
        <v>2149</v>
      </c>
      <c r="AP92" s="169" t="s">
        <v>2163</v>
      </c>
    </row>
    <row r="93" spans="1:42" ht="63.75" hidden="1" customHeight="1" x14ac:dyDescent="0.2">
      <c r="A93" s="152" t="s">
        <v>6</v>
      </c>
      <c r="B93" s="112" t="s">
        <v>1499</v>
      </c>
      <c r="C93" s="244" t="s">
        <v>103</v>
      </c>
      <c r="D93" s="289" t="s">
        <v>2524</v>
      </c>
      <c r="E93" s="91">
        <v>931</v>
      </c>
      <c r="F93" s="91">
        <v>289</v>
      </c>
      <c r="G93" s="91">
        <v>56</v>
      </c>
      <c r="H93" s="91" t="s">
        <v>2298</v>
      </c>
      <c r="I93" s="124" t="s">
        <v>2382</v>
      </c>
      <c r="J93" s="91" t="s">
        <v>1505</v>
      </c>
      <c r="K93" s="91" t="s">
        <v>811</v>
      </c>
      <c r="L93" s="93">
        <v>96</v>
      </c>
      <c r="M93" s="93">
        <v>42.14</v>
      </c>
      <c r="N93" s="168" t="s">
        <v>812</v>
      </c>
      <c r="O93" s="91"/>
      <c r="P93" s="91" t="s">
        <v>1504</v>
      </c>
      <c r="Q93" s="91" t="s">
        <v>825</v>
      </c>
      <c r="R93" s="91">
        <v>55</v>
      </c>
      <c r="S93" s="91" t="s">
        <v>845</v>
      </c>
      <c r="T93" s="91">
        <v>1</v>
      </c>
      <c r="U93" s="168">
        <v>2000</v>
      </c>
      <c r="V93" s="168" t="s">
        <v>811</v>
      </c>
      <c r="W93" s="168" t="s">
        <v>771</v>
      </c>
      <c r="X93" s="168" t="s">
        <v>828</v>
      </c>
      <c r="Y93" s="168" t="s">
        <v>821</v>
      </c>
      <c r="Z93" s="168" t="s">
        <v>816</v>
      </c>
    </row>
    <row r="94" spans="1:42" ht="156.75" hidden="1" customHeight="1" x14ac:dyDescent="0.2">
      <c r="A94" s="152" t="s">
        <v>6</v>
      </c>
      <c r="B94" s="112" t="s">
        <v>1499</v>
      </c>
      <c r="C94" s="244" t="s">
        <v>104</v>
      </c>
      <c r="D94" s="289" t="s">
        <v>2525</v>
      </c>
      <c r="E94" s="91">
        <v>14880</v>
      </c>
      <c r="F94" s="91">
        <v>4621</v>
      </c>
      <c r="G94" s="91">
        <v>577</v>
      </c>
      <c r="H94" s="91" t="s">
        <v>2299</v>
      </c>
      <c r="I94" s="124" t="s">
        <v>2382</v>
      </c>
      <c r="J94" s="91" t="s">
        <v>1505</v>
      </c>
      <c r="K94" s="91" t="s">
        <v>811</v>
      </c>
      <c r="L94" s="93">
        <v>1438.86</v>
      </c>
      <c r="M94" s="93">
        <v>379.31</v>
      </c>
      <c r="N94" s="168" t="s">
        <v>812</v>
      </c>
      <c r="O94" s="91"/>
      <c r="P94" s="91" t="s">
        <v>1504</v>
      </c>
      <c r="Q94" s="91" t="s">
        <v>825</v>
      </c>
      <c r="R94" s="91">
        <v>230</v>
      </c>
      <c r="S94" s="91" t="s">
        <v>846</v>
      </c>
      <c r="T94" s="91">
        <v>4</v>
      </c>
      <c r="U94" s="168">
        <v>2480</v>
      </c>
      <c r="V94" s="168" t="s">
        <v>811</v>
      </c>
      <c r="W94" s="168" t="s">
        <v>771</v>
      </c>
      <c r="X94" s="168" t="s">
        <v>828</v>
      </c>
      <c r="Y94" s="168" t="s">
        <v>821</v>
      </c>
      <c r="Z94" s="168" t="s">
        <v>811</v>
      </c>
      <c r="AA94" s="168" t="s">
        <v>792</v>
      </c>
      <c r="AB94" s="168" t="s">
        <v>799</v>
      </c>
      <c r="AC94" s="168" t="s">
        <v>806</v>
      </c>
      <c r="AD94" s="168" t="s">
        <v>812</v>
      </c>
      <c r="AF94" s="169"/>
      <c r="AI94" s="169" t="s">
        <v>2300</v>
      </c>
      <c r="AJ94" s="169" t="s">
        <v>2301</v>
      </c>
      <c r="AK94" s="169" t="s">
        <v>2302</v>
      </c>
      <c r="AM94" s="169"/>
      <c r="AN94" s="169" t="s">
        <v>2303</v>
      </c>
      <c r="AO94" s="169" t="s">
        <v>729</v>
      </c>
      <c r="AP94" s="169" t="s">
        <v>2304</v>
      </c>
    </row>
    <row r="95" spans="1:42" ht="49.5" hidden="1" customHeight="1" x14ac:dyDescent="0.2">
      <c r="A95" s="82" t="s">
        <v>2</v>
      </c>
      <c r="B95" s="112" t="s">
        <v>362</v>
      </c>
      <c r="C95" s="72" t="s">
        <v>105</v>
      </c>
      <c r="D95" s="289" t="s">
        <v>534</v>
      </c>
      <c r="E95" s="91">
        <v>3369</v>
      </c>
      <c r="F95" s="91">
        <v>1037</v>
      </c>
      <c r="G95" s="91">
        <v>59</v>
      </c>
      <c r="H95" s="91" t="s">
        <v>1644</v>
      </c>
      <c r="I95" s="124" t="s">
        <v>2382</v>
      </c>
      <c r="J95" s="91" t="s">
        <v>1645</v>
      </c>
      <c r="K95" s="91" t="s">
        <v>811</v>
      </c>
      <c r="L95" s="93">
        <v>967.97</v>
      </c>
      <c r="M95" s="93">
        <v>55.07</v>
      </c>
      <c r="N95" s="168" t="s">
        <v>811</v>
      </c>
      <c r="O95" s="91"/>
      <c r="P95" s="91"/>
      <c r="Q95" s="91" t="s">
        <v>825</v>
      </c>
      <c r="R95" s="91">
        <v>178</v>
      </c>
      <c r="S95" s="91" t="s">
        <v>845</v>
      </c>
      <c r="T95" s="91">
        <v>8</v>
      </c>
      <c r="U95" s="168" t="s">
        <v>2423</v>
      </c>
      <c r="V95" s="168" t="s">
        <v>811</v>
      </c>
      <c r="W95" s="168" t="s">
        <v>769</v>
      </c>
      <c r="X95" s="168" t="s">
        <v>827</v>
      </c>
      <c r="Y95" s="168" t="s">
        <v>821</v>
      </c>
      <c r="Z95" s="168" t="s">
        <v>816</v>
      </c>
    </row>
    <row r="96" spans="1:42" ht="63.75" hidden="1" customHeight="1" x14ac:dyDescent="0.2">
      <c r="A96" s="82" t="s">
        <v>2</v>
      </c>
      <c r="B96" s="5" t="s">
        <v>362</v>
      </c>
      <c r="C96" s="72" t="s">
        <v>106</v>
      </c>
      <c r="D96" s="289" t="s">
        <v>535</v>
      </c>
      <c r="E96" s="91">
        <v>7427</v>
      </c>
      <c r="F96" s="91">
        <v>2762</v>
      </c>
      <c r="G96" s="91">
        <v>195</v>
      </c>
      <c r="H96" s="91" t="s">
        <v>1646</v>
      </c>
      <c r="I96" s="124" t="s">
        <v>2382</v>
      </c>
      <c r="J96" s="91" t="s">
        <v>1645</v>
      </c>
      <c r="K96" s="91" t="s">
        <v>811</v>
      </c>
      <c r="L96" s="93">
        <v>764.47</v>
      </c>
      <c r="M96" s="93">
        <v>53.97</v>
      </c>
      <c r="N96" s="168" t="s">
        <v>811</v>
      </c>
      <c r="O96" s="91"/>
      <c r="P96" s="91"/>
      <c r="Q96" s="91" t="s">
        <v>825</v>
      </c>
      <c r="R96" s="228">
        <v>530.4</v>
      </c>
      <c r="S96" s="91" t="s">
        <v>846</v>
      </c>
      <c r="T96" s="91">
        <v>1</v>
      </c>
      <c r="U96" s="168" t="s">
        <v>2424</v>
      </c>
      <c r="V96" s="168" t="s">
        <v>811</v>
      </c>
      <c r="W96" s="168" t="s">
        <v>769</v>
      </c>
      <c r="X96" s="168" t="s">
        <v>827</v>
      </c>
      <c r="Y96" s="168" t="s">
        <v>821</v>
      </c>
      <c r="Z96" s="168" t="s">
        <v>816</v>
      </c>
    </row>
    <row r="97" spans="1:43" ht="38.25" hidden="1" customHeight="1" x14ac:dyDescent="0.2">
      <c r="A97" s="82" t="s">
        <v>2</v>
      </c>
      <c r="B97" s="112" t="s">
        <v>365</v>
      </c>
      <c r="C97" s="72" t="s">
        <v>107</v>
      </c>
      <c r="D97" s="5" t="s">
        <v>536</v>
      </c>
      <c r="E97" s="91">
        <v>5624</v>
      </c>
      <c r="F97" s="91">
        <v>1446</v>
      </c>
      <c r="G97" s="91">
        <v>92</v>
      </c>
      <c r="H97" s="91" t="s">
        <v>1814</v>
      </c>
      <c r="I97" s="124" t="s">
        <v>2382</v>
      </c>
      <c r="J97" s="91">
        <v>0</v>
      </c>
      <c r="K97" s="91" t="s">
        <v>811</v>
      </c>
      <c r="L97" s="93">
        <v>315.86</v>
      </c>
      <c r="M97" s="93">
        <v>114.39</v>
      </c>
      <c r="N97" s="168" t="s">
        <v>811</v>
      </c>
      <c r="O97" s="91" t="s">
        <v>860</v>
      </c>
      <c r="P97" s="91" t="s">
        <v>1815</v>
      </c>
      <c r="Q97" s="91" t="s">
        <v>825</v>
      </c>
      <c r="R97" s="91">
        <v>200</v>
      </c>
      <c r="S97" s="91" t="s">
        <v>851</v>
      </c>
      <c r="T97" s="91">
        <v>6</v>
      </c>
      <c r="U97" s="168">
        <v>1200</v>
      </c>
      <c r="V97" s="168" t="s">
        <v>811</v>
      </c>
      <c r="W97" s="168" t="s">
        <v>769</v>
      </c>
      <c r="X97" s="168" t="s">
        <v>827</v>
      </c>
      <c r="Y97" s="168" t="s">
        <v>821</v>
      </c>
      <c r="Z97" s="168" t="s">
        <v>816</v>
      </c>
    </row>
    <row r="98" spans="1:43" ht="39" hidden="1" customHeight="1" x14ac:dyDescent="0.2">
      <c r="A98" s="4" t="s">
        <v>2</v>
      </c>
      <c r="B98" s="5" t="s">
        <v>364</v>
      </c>
      <c r="C98" s="334" t="s">
        <v>107</v>
      </c>
      <c r="D98" s="5" t="s">
        <v>537</v>
      </c>
      <c r="E98" s="170"/>
      <c r="F98" s="170"/>
      <c r="G98" s="170"/>
      <c r="H98" s="91"/>
      <c r="I98" s="124"/>
      <c r="J98" s="91"/>
      <c r="K98" s="91"/>
      <c r="L98" s="93">
        <v>38.25</v>
      </c>
      <c r="M98" s="93"/>
      <c r="O98" s="91"/>
      <c r="P98" s="91"/>
      <c r="Q98" s="91"/>
      <c r="R98" s="91"/>
      <c r="S98" s="91"/>
      <c r="T98" s="91"/>
    </row>
    <row r="99" spans="1:43" ht="125.25" hidden="1" customHeight="1" x14ac:dyDescent="0.2">
      <c r="A99" s="82" t="s">
        <v>2</v>
      </c>
      <c r="B99" s="5" t="s">
        <v>362</v>
      </c>
      <c r="C99" s="72" t="s">
        <v>108</v>
      </c>
      <c r="D99" s="289" t="s">
        <v>538</v>
      </c>
      <c r="E99" s="91">
        <v>24959</v>
      </c>
      <c r="F99" s="91">
        <v>9253</v>
      </c>
      <c r="G99" s="91">
        <v>632</v>
      </c>
      <c r="H99" s="91" t="s">
        <v>1647</v>
      </c>
      <c r="I99" s="124" t="s">
        <v>2411</v>
      </c>
      <c r="J99" s="91" t="s">
        <v>1645</v>
      </c>
      <c r="K99" s="91" t="s">
        <v>811</v>
      </c>
      <c r="L99" s="93">
        <v>2394.09</v>
      </c>
      <c r="M99" s="93">
        <v>163.52000000000001</v>
      </c>
      <c r="N99" s="168" t="s">
        <v>811</v>
      </c>
      <c r="O99" s="91" t="s">
        <v>840</v>
      </c>
      <c r="P99" s="91"/>
      <c r="Q99" s="91" t="s">
        <v>825</v>
      </c>
      <c r="R99" s="228">
        <v>441.4</v>
      </c>
      <c r="S99" s="91" t="s">
        <v>846</v>
      </c>
      <c r="T99" s="91">
        <v>20</v>
      </c>
      <c r="U99" s="168" t="s">
        <v>2425</v>
      </c>
      <c r="V99" s="168" t="s">
        <v>811</v>
      </c>
      <c r="W99" s="168" t="s">
        <v>769</v>
      </c>
      <c r="X99" s="168" t="s">
        <v>827</v>
      </c>
      <c r="Y99" s="168" t="s">
        <v>821</v>
      </c>
      <c r="Z99" s="168" t="s">
        <v>816</v>
      </c>
      <c r="AP99" s="169" t="s">
        <v>1648</v>
      </c>
    </row>
    <row r="100" spans="1:43" ht="242.25" hidden="1" x14ac:dyDescent="0.2">
      <c r="A100" s="72" t="s">
        <v>2</v>
      </c>
      <c r="B100" s="301" t="s">
        <v>362</v>
      </c>
      <c r="C100" s="90" t="s">
        <v>109</v>
      </c>
      <c r="D100" s="289" t="s">
        <v>2526</v>
      </c>
      <c r="E100" s="91">
        <v>12332</v>
      </c>
      <c r="F100" s="91">
        <v>4512</v>
      </c>
      <c r="G100" s="91">
        <v>654</v>
      </c>
      <c r="H100" s="91" t="s">
        <v>1649</v>
      </c>
      <c r="I100" s="124" t="s">
        <v>2382</v>
      </c>
      <c r="J100" s="91" t="s">
        <v>1645</v>
      </c>
      <c r="K100" s="91" t="s">
        <v>811</v>
      </c>
      <c r="L100" s="93">
        <v>2233.83</v>
      </c>
      <c r="M100" s="93">
        <v>323.79000000000002</v>
      </c>
      <c r="N100" s="168" t="s">
        <v>811</v>
      </c>
      <c r="O100" s="91"/>
      <c r="P100" s="91"/>
      <c r="Q100" s="91" t="s">
        <v>825</v>
      </c>
      <c r="R100" s="228">
        <v>185.8</v>
      </c>
      <c r="S100" s="91" t="s">
        <v>846</v>
      </c>
      <c r="T100" s="91">
        <v>25</v>
      </c>
      <c r="U100" s="168" t="s">
        <v>2426</v>
      </c>
      <c r="V100" s="168" t="s">
        <v>811</v>
      </c>
      <c r="W100" s="168" t="s">
        <v>769</v>
      </c>
      <c r="X100" s="168" t="s">
        <v>827</v>
      </c>
      <c r="Y100" s="168" t="s">
        <v>821</v>
      </c>
    </row>
    <row r="101" spans="1:43" ht="38.25" hidden="1" customHeight="1" x14ac:dyDescent="0.2">
      <c r="A101" s="82" t="s">
        <v>2</v>
      </c>
      <c r="B101" s="5" t="s">
        <v>362</v>
      </c>
      <c r="C101" s="72" t="s">
        <v>110</v>
      </c>
      <c r="D101" s="289" t="s">
        <v>539</v>
      </c>
      <c r="E101" s="91">
        <v>1458</v>
      </c>
      <c r="F101" s="91">
        <v>264</v>
      </c>
      <c r="G101" s="91">
        <v>3</v>
      </c>
      <c r="H101" s="91" t="s">
        <v>1650</v>
      </c>
      <c r="I101" s="124" t="s">
        <v>2382</v>
      </c>
      <c r="J101" s="91" t="s">
        <v>1645</v>
      </c>
      <c r="K101" s="91" t="s">
        <v>811</v>
      </c>
      <c r="L101" s="93">
        <v>404.62</v>
      </c>
      <c r="M101" s="93">
        <v>4.5999999999999996</v>
      </c>
      <c r="N101" s="168" t="s">
        <v>811</v>
      </c>
      <c r="O101" s="91"/>
      <c r="P101" s="91"/>
      <c r="Q101" s="91" t="s">
        <v>825</v>
      </c>
      <c r="R101" s="228">
        <v>65.7</v>
      </c>
      <c r="S101" s="91" t="s">
        <v>716</v>
      </c>
      <c r="T101" s="91">
        <v>2</v>
      </c>
      <c r="U101" s="168" t="s">
        <v>2427</v>
      </c>
      <c r="V101" s="168" t="s">
        <v>811</v>
      </c>
      <c r="W101" s="168" t="s">
        <v>771</v>
      </c>
      <c r="X101" s="168" t="s">
        <v>827</v>
      </c>
      <c r="Y101" s="168" t="s">
        <v>821</v>
      </c>
      <c r="Z101" s="168" t="s">
        <v>816</v>
      </c>
    </row>
    <row r="102" spans="1:43" ht="38.25" hidden="1" customHeight="1" x14ac:dyDescent="0.2">
      <c r="A102" s="82" t="s">
        <v>2</v>
      </c>
      <c r="B102" s="5" t="s">
        <v>362</v>
      </c>
      <c r="C102" s="90" t="s">
        <v>111</v>
      </c>
      <c r="D102" s="289" t="s">
        <v>2527</v>
      </c>
      <c r="E102" s="91">
        <v>75</v>
      </c>
      <c r="F102" s="91">
        <v>33</v>
      </c>
      <c r="G102" s="91">
        <v>2</v>
      </c>
      <c r="H102" s="91" t="s">
        <v>1651</v>
      </c>
      <c r="I102" s="124" t="s">
        <v>2382</v>
      </c>
      <c r="J102" s="91" t="s">
        <v>1652</v>
      </c>
      <c r="K102" s="91" t="s">
        <v>811</v>
      </c>
      <c r="L102" s="93">
        <v>28.94</v>
      </c>
      <c r="M102" s="93">
        <v>1.75</v>
      </c>
      <c r="N102" s="168" t="s">
        <v>811</v>
      </c>
      <c r="O102" s="91"/>
      <c r="P102" s="91"/>
      <c r="Q102" s="91" t="s">
        <v>825</v>
      </c>
      <c r="R102" s="228">
        <v>6.5</v>
      </c>
      <c r="S102" s="91" t="s">
        <v>845</v>
      </c>
      <c r="T102" s="91">
        <v>1</v>
      </c>
      <c r="U102" s="168" t="s">
        <v>2428</v>
      </c>
      <c r="V102" s="168" t="s">
        <v>811</v>
      </c>
      <c r="W102" s="168" t="s">
        <v>771</v>
      </c>
      <c r="X102" s="168" t="s">
        <v>827</v>
      </c>
      <c r="Y102" s="168" t="s">
        <v>821</v>
      </c>
      <c r="Z102" s="168" t="s">
        <v>816</v>
      </c>
    </row>
    <row r="103" spans="1:43" s="39" customFormat="1" ht="39" hidden="1" customHeight="1" x14ac:dyDescent="0.2">
      <c r="A103" s="130" t="s">
        <v>2</v>
      </c>
      <c r="B103" s="98" t="s">
        <v>363</v>
      </c>
      <c r="C103" s="275" t="s">
        <v>112</v>
      </c>
      <c r="D103" s="98" t="s">
        <v>540</v>
      </c>
      <c r="E103" s="172">
        <v>946</v>
      </c>
      <c r="F103" s="172"/>
      <c r="G103" s="172"/>
      <c r="H103" s="172"/>
      <c r="I103" s="107" t="s">
        <v>2382</v>
      </c>
      <c r="J103" s="172" t="s">
        <v>1504</v>
      </c>
      <c r="K103" s="172" t="s">
        <v>811</v>
      </c>
      <c r="L103" s="177">
        <v>109.31</v>
      </c>
      <c r="M103" s="177"/>
      <c r="N103" s="169"/>
      <c r="O103" s="172"/>
      <c r="P103" s="172"/>
      <c r="Q103" s="172"/>
      <c r="R103" s="172"/>
      <c r="S103" s="172"/>
      <c r="T103" s="172"/>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row>
    <row r="104" spans="1:43" s="39" customFormat="1" ht="51.75" hidden="1" customHeight="1" x14ac:dyDescent="0.2">
      <c r="A104" s="130" t="s">
        <v>2</v>
      </c>
      <c r="B104" s="98" t="s">
        <v>363</v>
      </c>
      <c r="C104" s="275" t="s">
        <v>113</v>
      </c>
      <c r="D104" s="284" t="s">
        <v>541</v>
      </c>
      <c r="E104" s="172">
        <v>6699</v>
      </c>
      <c r="F104" s="172"/>
      <c r="G104" s="172"/>
      <c r="H104" s="172"/>
      <c r="I104" s="107" t="s">
        <v>2382</v>
      </c>
      <c r="J104" s="172" t="s">
        <v>1504</v>
      </c>
      <c r="K104" s="172" t="s">
        <v>811</v>
      </c>
      <c r="L104" s="177">
        <v>135.77000000000001</v>
      </c>
      <c r="M104" s="177"/>
      <c r="N104" s="169"/>
      <c r="O104" s="172"/>
      <c r="P104" s="172"/>
      <c r="Q104" s="172"/>
      <c r="R104" s="172"/>
      <c r="S104" s="172"/>
      <c r="T104" s="172"/>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row>
    <row r="105" spans="1:43" ht="51" hidden="1" customHeight="1" x14ac:dyDescent="0.2">
      <c r="A105" s="4" t="s">
        <v>2</v>
      </c>
      <c r="B105" s="5" t="s">
        <v>364</v>
      </c>
      <c r="C105" s="90" t="s">
        <v>113</v>
      </c>
      <c r="D105" s="289" t="s">
        <v>542</v>
      </c>
      <c r="E105" s="170"/>
      <c r="F105" s="170"/>
      <c r="G105" s="170"/>
      <c r="H105" s="91"/>
      <c r="I105" s="124"/>
      <c r="J105" s="91"/>
      <c r="K105" s="91"/>
      <c r="L105" s="93">
        <v>325.10000000000002</v>
      </c>
      <c r="M105" s="93"/>
      <c r="O105" s="91"/>
      <c r="P105" s="91"/>
      <c r="Q105" s="91"/>
      <c r="R105" s="91"/>
      <c r="S105" s="91"/>
      <c r="T105" s="91"/>
    </row>
    <row r="106" spans="1:43" ht="51" hidden="1" x14ac:dyDescent="0.2">
      <c r="A106" s="4" t="s">
        <v>2</v>
      </c>
      <c r="B106" s="112" t="s">
        <v>363</v>
      </c>
      <c r="C106" s="90" t="s">
        <v>114</v>
      </c>
      <c r="D106" s="289" t="s">
        <v>2528</v>
      </c>
      <c r="E106" s="91">
        <v>2903</v>
      </c>
      <c r="F106" s="91">
        <v>882</v>
      </c>
      <c r="G106" s="91">
        <v>44</v>
      </c>
      <c r="H106" s="91" t="s">
        <v>2127</v>
      </c>
      <c r="I106" s="124" t="s">
        <v>2382</v>
      </c>
      <c r="J106" s="91" t="s">
        <v>1504</v>
      </c>
      <c r="K106" s="91" t="s">
        <v>811</v>
      </c>
      <c r="L106" s="93">
        <v>290</v>
      </c>
      <c r="M106" s="93">
        <v>11.51</v>
      </c>
      <c r="N106" s="168" t="s">
        <v>812</v>
      </c>
      <c r="O106" s="91"/>
      <c r="P106" s="91"/>
      <c r="Q106" s="91" t="s">
        <v>824</v>
      </c>
      <c r="R106" s="91">
        <v>30</v>
      </c>
      <c r="S106" s="91" t="s">
        <v>2400</v>
      </c>
      <c r="T106" s="91">
        <v>3</v>
      </c>
      <c r="U106" s="168" t="s">
        <v>2128</v>
      </c>
      <c r="V106" s="168" t="s">
        <v>811</v>
      </c>
      <c r="W106" s="168" t="s">
        <v>771</v>
      </c>
      <c r="X106" s="168" t="s">
        <v>827</v>
      </c>
      <c r="Y106" s="168" t="s">
        <v>822</v>
      </c>
      <c r="Z106" s="168" t="s">
        <v>816</v>
      </c>
    </row>
    <row r="107" spans="1:43" ht="82.5" hidden="1" customHeight="1" x14ac:dyDescent="0.2">
      <c r="A107" s="4" t="s">
        <v>2</v>
      </c>
      <c r="B107" s="5" t="s">
        <v>363</v>
      </c>
      <c r="C107" s="90" t="s">
        <v>2494</v>
      </c>
      <c r="D107" s="289" t="s">
        <v>2529</v>
      </c>
      <c r="E107" s="91">
        <v>13040</v>
      </c>
      <c r="F107" s="91">
        <v>4103</v>
      </c>
      <c r="G107" s="91">
        <v>452</v>
      </c>
      <c r="H107" s="91" t="s">
        <v>2129</v>
      </c>
      <c r="I107" s="124" t="s">
        <v>2382</v>
      </c>
      <c r="J107" s="91" t="s">
        <v>1504</v>
      </c>
      <c r="K107" s="91" t="s">
        <v>811</v>
      </c>
      <c r="L107" s="93">
        <v>1271.72</v>
      </c>
      <c r="M107" s="93">
        <v>319.35000000000002</v>
      </c>
      <c r="N107" s="168" t="s">
        <v>812</v>
      </c>
      <c r="O107" s="91"/>
      <c r="P107" s="91"/>
      <c r="Q107" s="91" t="s">
        <v>824</v>
      </c>
      <c r="R107" s="91">
        <v>220</v>
      </c>
      <c r="S107" s="91" t="s">
        <v>2400</v>
      </c>
      <c r="T107" s="91">
        <v>17</v>
      </c>
      <c r="U107" s="168" t="s">
        <v>2130</v>
      </c>
      <c r="V107" s="168" t="s">
        <v>811</v>
      </c>
      <c r="W107" s="168" t="s">
        <v>771</v>
      </c>
      <c r="X107" s="168" t="s">
        <v>827</v>
      </c>
      <c r="Y107" s="168" t="s">
        <v>822</v>
      </c>
      <c r="Z107" s="168" t="s">
        <v>816</v>
      </c>
      <c r="AP107" s="169" t="s">
        <v>2496</v>
      </c>
    </row>
    <row r="108" spans="1:43" s="253" customFormat="1" ht="300.75" hidden="1" customHeight="1" x14ac:dyDescent="0.2">
      <c r="A108" s="309" t="s">
        <v>2</v>
      </c>
      <c r="B108" s="84" t="s">
        <v>362</v>
      </c>
      <c r="C108" s="192" t="s">
        <v>115</v>
      </c>
      <c r="D108" s="84" t="s">
        <v>543</v>
      </c>
      <c r="E108" s="124">
        <v>28903</v>
      </c>
      <c r="F108" s="124">
        <v>10085</v>
      </c>
      <c r="G108" s="124">
        <v>1106</v>
      </c>
      <c r="H108" s="124" t="s">
        <v>1653</v>
      </c>
      <c r="I108" s="124" t="s">
        <v>2382</v>
      </c>
      <c r="J108" s="124" t="s">
        <v>1652</v>
      </c>
      <c r="K108" s="124" t="s">
        <v>811</v>
      </c>
      <c r="L108" s="125">
        <v>1659.49</v>
      </c>
      <c r="M108" s="125">
        <v>181.99</v>
      </c>
      <c r="N108" s="168" t="s">
        <v>811</v>
      </c>
      <c r="O108" s="124"/>
      <c r="P108" s="124"/>
      <c r="Q108" s="124" t="s">
        <v>825</v>
      </c>
      <c r="R108" s="507">
        <v>627.20000000000005</v>
      </c>
      <c r="S108" s="124" t="s">
        <v>846</v>
      </c>
      <c r="T108" s="124">
        <v>1</v>
      </c>
      <c r="U108" s="168" t="s">
        <v>2803</v>
      </c>
      <c r="V108" s="168" t="s">
        <v>811</v>
      </c>
      <c r="W108" s="168" t="s">
        <v>769</v>
      </c>
      <c r="X108" s="168" t="s">
        <v>827</v>
      </c>
      <c r="Y108" s="168" t="s">
        <v>821</v>
      </c>
      <c r="Z108" s="168" t="s">
        <v>816</v>
      </c>
      <c r="AA108" s="168"/>
      <c r="AB108" s="168"/>
      <c r="AC108" s="168"/>
      <c r="AD108" s="168"/>
      <c r="AE108" s="168"/>
      <c r="AF108" s="168"/>
      <c r="AG108" s="168"/>
      <c r="AH108" s="168"/>
      <c r="AI108" s="168"/>
      <c r="AJ108" s="168"/>
      <c r="AK108" s="168"/>
      <c r="AL108" s="168"/>
      <c r="AM108" s="168"/>
      <c r="AN108" s="168"/>
      <c r="AO108" s="168"/>
      <c r="AP108" s="169"/>
      <c r="AQ108" s="311"/>
    </row>
    <row r="109" spans="1:43" ht="36.75" hidden="1" customHeight="1" x14ac:dyDescent="0.2">
      <c r="A109" s="4" t="s">
        <v>9</v>
      </c>
      <c r="B109" s="5" t="s">
        <v>366</v>
      </c>
      <c r="C109" s="90" t="s">
        <v>116</v>
      </c>
      <c r="D109" s="5" t="s">
        <v>544</v>
      </c>
      <c r="E109" s="91">
        <v>960</v>
      </c>
      <c r="F109" s="91"/>
      <c r="G109" s="91"/>
      <c r="H109" s="91"/>
      <c r="I109" s="124"/>
      <c r="J109" s="91"/>
      <c r="K109" s="91"/>
      <c r="L109" s="93">
        <v>77.900000000000006</v>
      </c>
      <c r="M109" s="93"/>
      <c r="O109" s="91"/>
      <c r="P109" s="91"/>
      <c r="Q109" s="91"/>
      <c r="R109" s="91"/>
      <c r="S109" s="91"/>
      <c r="T109" s="91"/>
    </row>
    <row r="110" spans="1:43" ht="36" hidden="1" customHeight="1" x14ac:dyDescent="0.2">
      <c r="A110" s="4" t="s">
        <v>9</v>
      </c>
      <c r="B110" s="5" t="s">
        <v>367</v>
      </c>
      <c r="C110" s="90" t="s">
        <v>117</v>
      </c>
      <c r="D110" s="289" t="s">
        <v>545</v>
      </c>
      <c r="E110" s="91">
        <v>406</v>
      </c>
      <c r="F110" s="91"/>
      <c r="G110" s="91"/>
      <c r="H110" s="91"/>
      <c r="I110" s="124"/>
      <c r="J110" s="91"/>
      <c r="K110" s="91"/>
      <c r="L110" s="93">
        <v>28.62</v>
      </c>
      <c r="M110" s="93"/>
      <c r="O110" s="91"/>
      <c r="P110" s="91"/>
      <c r="Q110" s="91"/>
      <c r="R110" s="91"/>
      <c r="S110" s="91"/>
      <c r="T110" s="91"/>
    </row>
    <row r="111" spans="1:43" ht="76.5" hidden="1" customHeight="1" x14ac:dyDescent="0.2">
      <c r="A111" s="152" t="s">
        <v>9</v>
      </c>
      <c r="B111" s="112" t="s">
        <v>368</v>
      </c>
      <c r="C111" s="244" t="s">
        <v>118</v>
      </c>
      <c r="D111" s="112" t="s">
        <v>546</v>
      </c>
      <c r="E111" s="91">
        <v>6575</v>
      </c>
      <c r="F111" s="91">
        <v>2289</v>
      </c>
      <c r="G111" s="124">
        <v>308</v>
      </c>
      <c r="H111" s="90" t="s">
        <v>2361</v>
      </c>
      <c r="I111" s="124" t="s">
        <v>2382</v>
      </c>
      <c r="J111" s="91"/>
      <c r="K111" s="91" t="s">
        <v>811</v>
      </c>
      <c r="L111" s="93">
        <v>658.63</v>
      </c>
      <c r="M111" s="93"/>
      <c r="N111" s="91" t="s">
        <v>811</v>
      </c>
      <c r="O111" s="91" t="s">
        <v>838</v>
      </c>
      <c r="P111" s="91"/>
      <c r="Q111" s="91" t="s">
        <v>825</v>
      </c>
      <c r="R111" s="91">
        <v>55</v>
      </c>
      <c r="S111" s="91" t="s">
        <v>2400</v>
      </c>
      <c r="T111" s="91">
        <v>3</v>
      </c>
      <c r="U111" s="91">
        <v>1600</v>
      </c>
      <c r="V111" s="91" t="s">
        <v>811</v>
      </c>
      <c r="W111" s="91" t="s">
        <v>2399</v>
      </c>
      <c r="X111" s="91" t="s">
        <v>827</v>
      </c>
      <c r="Y111" s="124"/>
      <c r="Z111" s="91"/>
      <c r="AP111" s="91" t="s">
        <v>2362</v>
      </c>
    </row>
    <row r="112" spans="1:43" ht="38.25" hidden="1" customHeight="1" x14ac:dyDescent="0.2">
      <c r="A112" s="152" t="s">
        <v>9</v>
      </c>
      <c r="B112" s="112" t="s">
        <v>368</v>
      </c>
      <c r="C112" s="244" t="s">
        <v>119</v>
      </c>
      <c r="D112" s="284" t="s">
        <v>2530</v>
      </c>
      <c r="E112" s="91">
        <v>485</v>
      </c>
      <c r="F112" s="91">
        <v>178</v>
      </c>
      <c r="G112" s="91">
        <v>3</v>
      </c>
      <c r="H112" s="90" t="s">
        <v>2363</v>
      </c>
      <c r="I112" s="124" t="s">
        <v>2382</v>
      </c>
      <c r="J112" s="91"/>
      <c r="K112" s="91" t="s">
        <v>811</v>
      </c>
      <c r="L112" s="93">
        <v>48.58</v>
      </c>
      <c r="M112" s="93"/>
      <c r="N112" s="91" t="s">
        <v>811</v>
      </c>
      <c r="O112" s="91" t="s">
        <v>838</v>
      </c>
      <c r="P112" s="91"/>
      <c r="Q112" s="91" t="s">
        <v>825</v>
      </c>
      <c r="R112" s="91">
        <v>22</v>
      </c>
      <c r="S112" s="91" t="s">
        <v>844</v>
      </c>
      <c r="T112" s="91"/>
      <c r="U112" s="91"/>
      <c r="V112" s="91" t="s">
        <v>811</v>
      </c>
      <c r="W112" s="91" t="s">
        <v>1524</v>
      </c>
      <c r="X112" s="91" t="s">
        <v>827</v>
      </c>
      <c r="Y112" s="124"/>
      <c r="Z112" s="91"/>
    </row>
    <row r="113" spans="1:43" ht="38.25" hidden="1" customHeight="1" x14ac:dyDescent="0.2">
      <c r="A113" s="4" t="s">
        <v>9</v>
      </c>
      <c r="B113" s="5" t="s">
        <v>367</v>
      </c>
      <c r="C113" s="90" t="s">
        <v>120</v>
      </c>
      <c r="D113" s="284" t="s">
        <v>547</v>
      </c>
      <c r="E113" s="91">
        <v>941</v>
      </c>
      <c r="F113" s="91"/>
      <c r="G113" s="91"/>
      <c r="H113" s="91"/>
      <c r="I113" s="124"/>
      <c r="J113" s="91"/>
      <c r="K113" s="91"/>
      <c r="L113" s="93">
        <v>66.33</v>
      </c>
      <c r="M113" s="93"/>
      <c r="O113" s="91"/>
      <c r="P113" s="91"/>
      <c r="Q113" s="91"/>
      <c r="R113" s="91"/>
      <c r="S113" s="91"/>
      <c r="T113" s="91"/>
    </row>
    <row r="114" spans="1:43" ht="38.25" hidden="1" customHeight="1" x14ac:dyDescent="0.2">
      <c r="A114" s="4" t="s">
        <v>9</v>
      </c>
      <c r="B114" s="5" t="s">
        <v>369</v>
      </c>
      <c r="C114" s="90" t="s">
        <v>121</v>
      </c>
      <c r="D114" s="289" t="s">
        <v>548</v>
      </c>
      <c r="E114" s="91">
        <v>1762</v>
      </c>
      <c r="F114" s="91"/>
      <c r="G114" s="91"/>
      <c r="H114" s="91"/>
      <c r="I114" s="124"/>
      <c r="J114" s="91"/>
      <c r="K114" s="91"/>
      <c r="L114" s="93">
        <v>118.44</v>
      </c>
      <c r="M114" s="93"/>
      <c r="O114" s="91"/>
      <c r="P114" s="91"/>
      <c r="Q114" s="91"/>
      <c r="R114" s="91"/>
      <c r="S114" s="91"/>
      <c r="T114" s="91"/>
    </row>
    <row r="115" spans="1:43" ht="38.25" hidden="1" customHeight="1" x14ac:dyDescent="0.2">
      <c r="A115" s="4" t="s">
        <v>9</v>
      </c>
      <c r="B115" s="5" t="s">
        <v>370</v>
      </c>
      <c r="C115" s="90" t="s">
        <v>122</v>
      </c>
      <c r="D115" s="5" t="s">
        <v>549</v>
      </c>
      <c r="E115" s="91">
        <v>123</v>
      </c>
      <c r="F115" s="91"/>
      <c r="G115" s="91"/>
      <c r="H115" s="91"/>
      <c r="I115" s="124"/>
      <c r="J115" s="91"/>
      <c r="K115" s="91"/>
      <c r="L115" s="93">
        <v>23.38</v>
      </c>
      <c r="M115" s="93"/>
      <c r="O115" s="91"/>
      <c r="P115" s="91"/>
      <c r="Q115" s="91"/>
      <c r="R115" s="91"/>
      <c r="S115" s="91"/>
      <c r="T115" s="91"/>
    </row>
    <row r="116" spans="1:43" ht="38.25" hidden="1" x14ac:dyDescent="0.2">
      <c r="A116" s="4" t="s">
        <v>9</v>
      </c>
      <c r="B116" s="5" t="s">
        <v>367</v>
      </c>
      <c r="C116" s="90" t="s">
        <v>123</v>
      </c>
      <c r="D116" s="289" t="s">
        <v>550</v>
      </c>
      <c r="E116" s="91">
        <v>2703</v>
      </c>
      <c r="F116" s="91"/>
      <c r="G116" s="91"/>
      <c r="H116" s="91"/>
      <c r="I116" s="124"/>
      <c r="J116" s="91"/>
      <c r="K116" s="91"/>
      <c r="L116" s="93">
        <v>190.53</v>
      </c>
      <c r="M116" s="93"/>
      <c r="O116" s="91"/>
      <c r="P116" s="91"/>
      <c r="Q116" s="91"/>
      <c r="R116" s="91"/>
      <c r="S116" s="91"/>
      <c r="T116" s="91"/>
    </row>
    <row r="117" spans="1:43" ht="38.25" hidden="1" customHeight="1" x14ac:dyDescent="0.2">
      <c r="A117" s="152" t="s">
        <v>9</v>
      </c>
      <c r="B117" s="112" t="s">
        <v>368</v>
      </c>
      <c r="C117" s="244" t="s">
        <v>124</v>
      </c>
      <c r="D117" s="112" t="s">
        <v>551</v>
      </c>
      <c r="E117" s="91">
        <v>638</v>
      </c>
      <c r="F117" s="91">
        <v>255</v>
      </c>
      <c r="G117" s="91">
        <v>18</v>
      </c>
      <c r="H117" s="91" t="s">
        <v>2364</v>
      </c>
      <c r="I117" s="124" t="s">
        <v>2382</v>
      </c>
      <c r="J117" s="91"/>
      <c r="K117" s="91" t="s">
        <v>811</v>
      </c>
      <c r="L117" s="93">
        <v>63.91</v>
      </c>
      <c r="M117" s="93"/>
      <c r="N117" s="91" t="s">
        <v>811</v>
      </c>
      <c r="O117" s="91" t="s">
        <v>838</v>
      </c>
      <c r="P117" s="91"/>
      <c r="Q117" s="91" t="s">
        <v>825</v>
      </c>
      <c r="R117" s="91">
        <v>27</v>
      </c>
      <c r="S117" s="91" t="s">
        <v>845</v>
      </c>
      <c r="T117" s="91"/>
      <c r="U117" s="91"/>
      <c r="V117" s="91" t="s">
        <v>811</v>
      </c>
      <c r="W117" s="91" t="s">
        <v>1524</v>
      </c>
      <c r="X117" s="91" t="s">
        <v>827</v>
      </c>
      <c r="Y117" s="124"/>
      <c r="Z117" s="91"/>
    </row>
    <row r="118" spans="1:43" ht="28.5" hidden="1" customHeight="1" x14ac:dyDescent="0.2">
      <c r="A118" s="4" t="s">
        <v>9</v>
      </c>
      <c r="B118" s="5" t="s">
        <v>366</v>
      </c>
      <c r="C118" s="90" t="s">
        <v>125</v>
      </c>
      <c r="D118" s="289" t="s">
        <v>2531</v>
      </c>
      <c r="E118" s="91">
        <v>338</v>
      </c>
      <c r="F118" s="91"/>
      <c r="G118" s="91"/>
      <c r="H118" s="91"/>
      <c r="I118" s="124"/>
      <c r="J118" s="91"/>
      <c r="K118" s="91"/>
      <c r="L118" s="93">
        <v>27.43</v>
      </c>
      <c r="M118" s="93"/>
      <c r="O118" s="91"/>
      <c r="P118" s="91"/>
      <c r="Q118" s="91"/>
      <c r="R118" s="91"/>
      <c r="S118" s="91"/>
      <c r="T118" s="91"/>
    </row>
    <row r="119" spans="1:43" ht="38.25" hidden="1" customHeight="1" x14ac:dyDescent="0.2">
      <c r="A119" s="4" t="s">
        <v>9</v>
      </c>
      <c r="B119" s="5" t="s">
        <v>369</v>
      </c>
      <c r="C119" s="90" t="s">
        <v>126</v>
      </c>
      <c r="D119" s="5" t="s">
        <v>552</v>
      </c>
      <c r="E119" s="91">
        <v>351</v>
      </c>
      <c r="F119" s="91"/>
      <c r="G119" s="91"/>
      <c r="H119" s="91"/>
      <c r="I119" s="124"/>
      <c r="J119" s="91"/>
      <c r="K119" s="91"/>
      <c r="L119" s="93">
        <v>23.59</v>
      </c>
      <c r="M119" s="93"/>
      <c r="O119" s="91"/>
      <c r="P119" s="91"/>
      <c r="Q119" s="91"/>
      <c r="R119" s="91"/>
      <c r="S119" s="91"/>
      <c r="T119" s="91"/>
    </row>
    <row r="120" spans="1:43" ht="38.25" hidden="1" customHeight="1" x14ac:dyDescent="0.2">
      <c r="A120" s="4" t="s">
        <v>9</v>
      </c>
      <c r="B120" s="112" t="s">
        <v>371</v>
      </c>
      <c r="C120" s="90" t="s">
        <v>127</v>
      </c>
      <c r="D120" s="5" t="s">
        <v>553</v>
      </c>
      <c r="E120" s="91">
        <v>710</v>
      </c>
      <c r="F120" s="91">
        <v>234</v>
      </c>
      <c r="G120" s="91">
        <v>14</v>
      </c>
      <c r="H120" s="91" t="s">
        <v>2232</v>
      </c>
      <c r="I120" s="124" t="s">
        <v>2382</v>
      </c>
      <c r="J120" s="91" t="s">
        <v>2233</v>
      </c>
      <c r="K120" s="91" t="s">
        <v>811</v>
      </c>
      <c r="L120" s="93">
        <v>53.11</v>
      </c>
      <c r="M120" s="93">
        <v>444.78</v>
      </c>
      <c r="N120" s="168" t="s">
        <v>811</v>
      </c>
      <c r="O120" s="91" t="s">
        <v>860</v>
      </c>
      <c r="P120" s="91" t="s">
        <v>2096</v>
      </c>
      <c r="Q120" s="91" t="s">
        <v>825</v>
      </c>
      <c r="R120" s="91">
        <v>25</v>
      </c>
      <c r="S120" s="91"/>
      <c r="T120" s="91">
        <v>0</v>
      </c>
      <c r="U120" s="168">
        <v>0</v>
      </c>
      <c r="V120" s="168" t="s">
        <v>811</v>
      </c>
      <c r="W120" s="168" t="s">
        <v>771</v>
      </c>
      <c r="X120" s="168" t="s">
        <v>827</v>
      </c>
      <c r="Y120" s="168" t="s">
        <v>821</v>
      </c>
      <c r="Z120" s="168" t="s">
        <v>811</v>
      </c>
      <c r="AA120" s="168" t="s">
        <v>794</v>
      </c>
      <c r="AB120" s="168" t="s">
        <v>792</v>
      </c>
      <c r="AC120" s="168" t="s">
        <v>806</v>
      </c>
      <c r="AD120" s="168" t="s">
        <v>812</v>
      </c>
    </row>
    <row r="121" spans="1:43" ht="38.25" hidden="1" customHeight="1" x14ac:dyDescent="0.2">
      <c r="A121" s="90" t="s">
        <v>9</v>
      </c>
      <c r="B121" s="5" t="s">
        <v>372</v>
      </c>
      <c r="C121" s="90" t="s">
        <v>128</v>
      </c>
      <c r="D121" s="72" t="s">
        <v>554</v>
      </c>
      <c r="E121" s="91">
        <v>536</v>
      </c>
      <c r="F121" s="91"/>
      <c r="G121" s="91"/>
      <c r="H121" s="91"/>
      <c r="I121" s="124"/>
      <c r="J121" s="91"/>
      <c r="K121" s="91"/>
      <c r="L121" s="93">
        <v>44.94</v>
      </c>
      <c r="M121" s="93"/>
      <c r="O121" s="91"/>
      <c r="P121" s="91"/>
      <c r="Q121" s="91"/>
      <c r="R121" s="91"/>
      <c r="S121" s="91"/>
      <c r="T121" s="91"/>
    </row>
    <row r="122" spans="1:43" ht="38.25" hidden="1" customHeight="1" x14ac:dyDescent="0.2">
      <c r="A122" s="4" t="s">
        <v>9</v>
      </c>
      <c r="B122" s="5" t="s">
        <v>372</v>
      </c>
      <c r="C122" s="90" t="s">
        <v>129</v>
      </c>
      <c r="D122" s="5" t="s">
        <v>555</v>
      </c>
      <c r="E122" s="91">
        <v>744</v>
      </c>
      <c r="F122" s="91"/>
      <c r="G122" s="91"/>
      <c r="H122" s="91"/>
      <c r="I122" s="124"/>
      <c r="J122" s="91"/>
      <c r="K122" s="91"/>
      <c r="L122" s="93">
        <v>3.77</v>
      </c>
      <c r="M122" s="93"/>
      <c r="O122" s="91"/>
      <c r="P122" s="91"/>
      <c r="Q122" s="91"/>
      <c r="R122" s="91"/>
      <c r="S122" s="91"/>
      <c r="T122" s="91"/>
    </row>
    <row r="123" spans="1:43" ht="38.25" hidden="1" customHeight="1" x14ac:dyDescent="0.2">
      <c r="A123" s="152" t="s">
        <v>9</v>
      </c>
      <c r="B123" s="112" t="s">
        <v>368</v>
      </c>
      <c r="C123" s="244" t="s">
        <v>129</v>
      </c>
      <c r="D123" s="289" t="s">
        <v>2532</v>
      </c>
      <c r="E123" s="91">
        <v>559</v>
      </c>
      <c r="F123" s="91">
        <v>362</v>
      </c>
      <c r="G123" s="91">
        <v>7</v>
      </c>
      <c r="H123" s="91" t="s">
        <v>2365</v>
      </c>
      <c r="I123" s="124" t="s">
        <v>2382</v>
      </c>
      <c r="J123" s="91"/>
      <c r="K123" s="91" t="s">
        <v>811</v>
      </c>
      <c r="L123" s="93">
        <v>70.02</v>
      </c>
      <c r="M123" s="93"/>
      <c r="N123" s="91" t="s">
        <v>811</v>
      </c>
      <c r="O123" s="91" t="s">
        <v>838</v>
      </c>
      <c r="P123" s="91"/>
      <c r="Q123" s="91" t="s">
        <v>825</v>
      </c>
      <c r="R123" s="91">
        <v>93</v>
      </c>
      <c r="S123" s="91" t="s">
        <v>2400</v>
      </c>
      <c r="T123" s="91"/>
      <c r="U123" s="91"/>
      <c r="V123" s="91" t="s">
        <v>811</v>
      </c>
      <c r="W123" s="91" t="s">
        <v>769</v>
      </c>
      <c r="X123" s="91" t="s">
        <v>827</v>
      </c>
      <c r="Y123" s="124"/>
      <c r="Z123" s="91"/>
    </row>
    <row r="124" spans="1:43" s="80" customFormat="1" ht="63.75" hidden="1" customHeight="1" x14ac:dyDescent="0.2">
      <c r="A124" s="72" t="s">
        <v>9</v>
      </c>
      <c r="B124" s="90" t="s">
        <v>373</v>
      </c>
      <c r="C124" s="72" t="s">
        <v>130</v>
      </c>
      <c r="D124" s="289" t="s">
        <v>556</v>
      </c>
      <c r="E124" s="160">
        <v>4553</v>
      </c>
      <c r="F124" s="160" t="s">
        <v>2265</v>
      </c>
      <c r="G124" s="160">
        <v>165</v>
      </c>
      <c r="H124" s="160" t="s">
        <v>2266</v>
      </c>
      <c r="I124" s="163" t="s">
        <v>813</v>
      </c>
      <c r="J124" s="160"/>
      <c r="K124" s="160" t="s">
        <v>811</v>
      </c>
      <c r="L124" s="161">
        <v>2000</v>
      </c>
      <c r="M124" s="161">
        <v>580</v>
      </c>
      <c r="N124" s="168" t="s">
        <v>812</v>
      </c>
      <c r="O124" s="160"/>
      <c r="P124" s="160"/>
      <c r="Q124" s="160" t="s">
        <v>825</v>
      </c>
      <c r="R124" s="160">
        <v>117</v>
      </c>
      <c r="S124" s="160" t="s">
        <v>846</v>
      </c>
      <c r="T124" s="160">
        <v>15</v>
      </c>
      <c r="U124" s="168">
        <v>7610</v>
      </c>
      <c r="V124" s="168" t="s">
        <v>811</v>
      </c>
      <c r="W124" s="168" t="s">
        <v>769</v>
      </c>
      <c r="X124" s="168" t="s">
        <v>827</v>
      </c>
      <c r="Y124" s="168" t="s">
        <v>821</v>
      </c>
      <c r="Z124" s="168" t="s">
        <v>811</v>
      </c>
      <c r="AA124" s="168" t="s">
        <v>790</v>
      </c>
      <c r="AB124" s="168" t="s">
        <v>799</v>
      </c>
      <c r="AC124" s="168" t="s">
        <v>806</v>
      </c>
      <c r="AD124" s="168" t="s">
        <v>811</v>
      </c>
      <c r="AE124" s="168" t="s">
        <v>860</v>
      </c>
      <c r="AF124" s="168"/>
      <c r="AG124" s="168"/>
      <c r="AH124" s="168"/>
      <c r="AI124" s="168"/>
      <c r="AJ124" s="168"/>
      <c r="AK124" s="168"/>
      <c r="AL124" s="168"/>
      <c r="AM124" s="168"/>
      <c r="AN124" s="168"/>
      <c r="AO124" s="168"/>
      <c r="AP124" s="169" t="s">
        <v>2267</v>
      </c>
      <c r="AQ124" s="77"/>
    </row>
    <row r="125" spans="1:43" ht="63" hidden="1" customHeight="1" x14ac:dyDescent="0.2">
      <c r="A125" s="152" t="s">
        <v>9</v>
      </c>
      <c r="B125" s="112" t="s">
        <v>368</v>
      </c>
      <c r="C125" s="244" t="s">
        <v>131</v>
      </c>
      <c r="D125" s="289" t="s">
        <v>2533</v>
      </c>
      <c r="E125" s="91">
        <v>3454</v>
      </c>
      <c r="F125" s="91">
        <v>1855</v>
      </c>
      <c r="G125" s="91">
        <v>96</v>
      </c>
      <c r="H125" s="90" t="s">
        <v>2366</v>
      </c>
      <c r="I125" s="124" t="s">
        <v>813</v>
      </c>
      <c r="J125" s="91"/>
      <c r="K125" s="91" t="s">
        <v>811</v>
      </c>
      <c r="L125" s="93">
        <v>345.99</v>
      </c>
      <c r="M125" s="93"/>
      <c r="N125" s="91" t="s">
        <v>811</v>
      </c>
      <c r="O125" s="91" t="s">
        <v>838</v>
      </c>
      <c r="P125" s="91"/>
      <c r="Q125" s="91" t="s">
        <v>825</v>
      </c>
      <c r="R125" s="91">
        <v>150</v>
      </c>
      <c r="S125" s="91" t="s">
        <v>716</v>
      </c>
      <c r="T125" s="91">
        <v>3</v>
      </c>
      <c r="U125" s="91">
        <v>600</v>
      </c>
      <c r="V125" s="91" t="s">
        <v>811</v>
      </c>
      <c r="W125" s="91" t="s">
        <v>2397</v>
      </c>
      <c r="X125" s="91" t="s">
        <v>827</v>
      </c>
      <c r="Y125" s="124"/>
      <c r="Z125" s="91"/>
      <c r="AP125" s="91" t="s">
        <v>2367</v>
      </c>
    </row>
    <row r="126" spans="1:43" ht="38.25" hidden="1" customHeight="1" x14ac:dyDescent="0.2">
      <c r="A126" s="152" t="s">
        <v>9</v>
      </c>
      <c r="B126" s="112" t="s">
        <v>368</v>
      </c>
      <c r="C126" s="244" t="s">
        <v>132</v>
      </c>
      <c r="D126" s="284" t="s">
        <v>2534</v>
      </c>
      <c r="E126" s="91">
        <v>2258</v>
      </c>
      <c r="F126" s="91">
        <v>840</v>
      </c>
      <c r="G126" s="91">
        <v>25</v>
      </c>
      <c r="H126" s="90" t="s">
        <v>2368</v>
      </c>
      <c r="I126" s="124" t="s">
        <v>2382</v>
      </c>
      <c r="J126" s="91"/>
      <c r="K126" s="91" t="s">
        <v>811</v>
      </c>
      <c r="L126" s="93">
        <v>226.19</v>
      </c>
      <c r="M126" s="93"/>
      <c r="N126" s="91" t="s">
        <v>811</v>
      </c>
      <c r="O126" s="91" t="s">
        <v>838</v>
      </c>
      <c r="P126" s="91"/>
      <c r="Q126" s="91" t="s">
        <v>825</v>
      </c>
      <c r="R126" s="91">
        <v>74</v>
      </c>
      <c r="S126" s="91" t="s">
        <v>846</v>
      </c>
      <c r="T126" s="91"/>
      <c r="U126" s="91"/>
      <c r="V126" s="91" t="s">
        <v>811</v>
      </c>
      <c r="W126" s="91" t="s">
        <v>769</v>
      </c>
      <c r="X126" s="91" t="s">
        <v>827</v>
      </c>
      <c r="Y126" s="124"/>
      <c r="Z126" s="91"/>
      <c r="AP126" s="91" t="s">
        <v>2369</v>
      </c>
    </row>
    <row r="127" spans="1:43" ht="51" hidden="1" customHeight="1" x14ac:dyDescent="0.2">
      <c r="A127" s="4" t="s">
        <v>9</v>
      </c>
      <c r="B127" s="5" t="s">
        <v>370</v>
      </c>
      <c r="C127" s="90" t="s">
        <v>133</v>
      </c>
      <c r="D127" s="289" t="s">
        <v>557</v>
      </c>
      <c r="E127" s="91">
        <v>776</v>
      </c>
      <c r="F127" s="91"/>
      <c r="G127" s="91"/>
      <c r="H127" s="91"/>
      <c r="I127" s="124"/>
      <c r="J127" s="91"/>
      <c r="K127" s="91"/>
      <c r="L127" s="93">
        <v>147.51</v>
      </c>
      <c r="M127" s="93"/>
      <c r="O127" s="91"/>
      <c r="P127" s="91"/>
      <c r="Q127" s="91"/>
      <c r="R127" s="91"/>
      <c r="S127" s="91"/>
      <c r="T127" s="91"/>
    </row>
    <row r="128" spans="1:43" ht="90" hidden="1" customHeight="1" x14ac:dyDescent="0.2">
      <c r="A128" s="112" t="s">
        <v>9</v>
      </c>
      <c r="B128" s="112" t="s">
        <v>374</v>
      </c>
      <c r="C128" s="90" t="s">
        <v>134</v>
      </c>
      <c r="D128" s="289" t="s">
        <v>2535</v>
      </c>
      <c r="E128" s="91">
        <v>6059</v>
      </c>
      <c r="F128" s="91">
        <v>3162</v>
      </c>
      <c r="G128" s="91">
        <v>377</v>
      </c>
      <c r="H128" s="91" t="s">
        <v>1743</v>
      </c>
      <c r="I128" s="124" t="s">
        <v>813</v>
      </c>
      <c r="J128" s="91"/>
      <c r="K128" s="91" t="s">
        <v>811</v>
      </c>
      <c r="L128" s="93">
        <v>831.22</v>
      </c>
      <c r="M128" s="93">
        <v>147.56</v>
      </c>
      <c r="N128" s="168" t="s">
        <v>811</v>
      </c>
      <c r="O128" s="91" t="s">
        <v>840</v>
      </c>
      <c r="P128" s="91"/>
      <c r="Q128" s="91" t="s">
        <v>825</v>
      </c>
      <c r="R128" s="91">
        <v>80</v>
      </c>
      <c r="S128" s="91" t="s">
        <v>844</v>
      </c>
      <c r="T128" s="91">
        <v>15</v>
      </c>
      <c r="U128" s="168" t="s">
        <v>1744</v>
      </c>
      <c r="V128" s="168" t="s">
        <v>811</v>
      </c>
      <c r="W128" s="168" t="s">
        <v>769</v>
      </c>
      <c r="X128" s="168" t="s">
        <v>827</v>
      </c>
      <c r="Y128" s="168" t="s">
        <v>821</v>
      </c>
      <c r="Z128" s="168" t="s">
        <v>811</v>
      </c>
      <c r="AA128" s="168" t="s">
        <v>790</v>
      </c>
      <c r="AB128" s="168" t="s">
        <v>803</v>
      </c>
      <c r="AC128" s="168" t="s">
        <v>806</v>
      </c>
      <c r="AD128" s="168" t="s">
        <v>812</v>
      </c>
      <c r="AP128" s="169" t="s">
        <v>1745</v>
      </c>
    </row>
    <row r="129" spans="1:43" ht="63.75" hidden="1" customHeight="1" x14ac:dyDescent="0.2">
      <c r="A129" s="4" t="s">
        <v>9</v>
      </c>
      <c r="B129" s="112" t="s">
        <v>375</v>
      </c>
      <c r="C129" s="90" t="s">
        <v>135</v>
      </c>
      <c r="D129" s="289" t="s">
        <v>558</v>
      </c>
      <c r="E129" s="6">
        <v>11159</v>
      </c>
      <c r="F129" s="6">
        <v>4490</v>
      </c>
      <c r="G129" s="6">
        <v>254</v>
      </c>
      <c r="H129" s="6" t="s">
        <v>2385</v>
      </c>
      <c r="I129" s="6" t="s">
        <v>814</v>
      </c>
      <c r="J129" s="6" t="s">
        <v>1505</v>
      </c>
      <c r="K129" s="6" t="s">
        <v>811</v>
      </c>
      <c r="L129" s="7">
        <v>899.13</v>
      </c>
      <c r="M129" s="7">
        <v>235.61</v>
      </c>
      <c r="N129" s="3" t="s">
        <v>812</v>
      </c>
      <c r="O129" s="6"/>
      <c r="P129" s="6"/>
      <c r="Q129" s="6" t="s">
        <v>824</v>
      </c>
      <c r="R129" s="6">
        <v>300</v>
      </c>
      <c r="S129" s="6" t="s">
        <v>850</v>
      </c>
      <c r="T129" s="6">
        <v>8</v>
      </c>
      <c r="U129" s="3" t="s">
        <v>2386</v>
      </c>
      <c r="V129" s="3" t="s">
        <v>811</v>
      </c>
      <c r="W129" s="3" t="s">
        <v>1524</v>
      </c>
      <c r="X129" s="3" t="s">
        <v>827</v>
      </c>
      <c r="Y129" s="3" t="s">
        <v>821</v>
      </c>
      <c r="Z129" s="3" t="s">
        <v>816</v>
      </c>
      <c r="AA129" s="3"/>
      <c r="AB129" s="3"/>
      <c r="AC129" s="3"/>
      <c r="AD129" s="3"/>
      <c r="AE129" s="3"/>
      <c r="AF129" s="3"/>
      <c r="AG129" s="3"/>
      <c r="AH129" s="3"/>
      <c r="AI129" s="3"/>
      <c r="AJ129" s="3"/>
      <c r="AK129" s="3"/>
      <c r="AL129" s="3"/>
      <c r="AM129" s="3"/>
      <c r="AN129" s="3"/>
      <c r="AO129" s="3"/>
      <c r="AP129" s="39" t="s">
        <v>1899</v>
      </c>
      <c r="AQ129" s="3"/>
    </row>
    <row r="130" spans="1:43" ht="221.25" hidden="1" customHeight="1" x14ac:dyDescent="0.2">
      <c r="A130" s="112" t="s">
        <v>9</v>
      </c>
      <c r="B130" s="5" t="s">
        <v>374</v>
      </c>
      <c r="C130" s="90" t="s">
        <v>136</v>
      </c>
      <c r="D130" s="5" t="s">
        <v>559</v>
      </c>
      <c r="E130" s="91">
        <v>476</v>
      </c>
      <c r="F130" s="91">
        <v>38</v>
      </c>
      <c r="G130" s="91">
        <v>27</v>
      </c>
      <c r="H130" s="91" t="s">
        <v>1746</v>
      </c>
      <c r="I130" s="124" t="s">
        <v>2411</v>
      </c>
      <c r="J130" s="91"/>
      <c r="K130" s="91"/>
      <c r="L130" s="93">
        <v>7</v>
      </c>
      <c r="M130" s="93">
        <v>8.6</v>
      </c>
      <c r="N130" s="168" t="s">
        <v>812</v>
      </c>
      <c r="O130" s="91"/>
      <c r="P130" s="91"/>
      <c r="Q130" s="91" t="s">
        <v>825</v>
      </c>
      <c r="R130" s="91">
        <v>3.5</v>
      </c>
      <c r="S130" s="91" t="s">
        <v>844</v>
      </c>
      <c r="T130" s="91">
        <v>1</v>
      </c>
      <c r="U130" s="168" t="s">
        <v>1747</v>
      </c>
      <c r="V130" s="168" t="s">
        <v>812</v>
      </c>
      <c r="X130" s="168" t="s">
        <v>827</v>
      </c>
      <c r="Z130" s="168" t="s">
        <v>816</v>
      </c>
      <c r="AP130" s="257" t="s">
        <v>1794</v>
      </c>
    </row>
    <row r="131" spans="1:43" ht="38.25" hidden="1" customHeight="1" x14ac:dyDescent="0.2">
      <c r="A131" s="152" t="s">
        <v>9</v>
      </c>
      <c r="B131" s="112" t="s">
        <v>368</v>
      </c>
      <c r="C131" s="244" t="s">
        <v>137</v>
      </c>
      <c r="D131" s="112" t="s">
        <v>560</v>
      </c>
      <c r="E131" s="91">
        <v>74</v>
      </c>
      <c r="F131" s="91">
        <v>28</v>
      </c>
      <c r="G131" s="91">
        <v>2</v>
      </c>
      <c r="H131" s="91" t="s">
        <v>2370</v>
      </c>
      <c r="I131" s="124" t="s">
        <v>2382</v>
      </c>
      <c r="J131" s="91"/>
      <c r="K131" s="91" t="s">
        <v>811</v>
      </c>
      <c r="L131" s="93">
        <v>7.41</v>
      </c>
      <c r="M131" s="93"/>
      <c r="N131" s="91" t="s">
        <v>811</v>
      </c>
      <c r="O131" s="91" t="s">
        <v>838</v>
      </c>
      <c r="P131" s="91"/>
      <c r="Q131" s="91" t="s">
        <v>825</v>
      </c>
      <c r="R131" s="91">
        <v>16</v>
      </c>
      <c r="S131" s="91" t="s">
        <v>716</v>
      </c>
      <c r="T131" s="91"/>
      <c r="U131" s="91"/>
      <c r="V131" s="91" t="s">
        <v>811</v>
      </c>
      <c r="W131" s="91" t="s">
        <v>771</v>
      </c>
      <c r="X131" s="91" t="s">
        <v>827</v>
      </c>
      <c r="Y131" s="124"/>
      <c r="Z131" s="91"/>
      <c r="AP131" s="91"/>
    </row>
    <row r="132" spans="1:43" ht="38.25" hidden="1" customHeight="1" x14ac:dyDescent="0.2">
      <c r="A132" s="4" t="s">
        <v>9</v>
      </c>
      <c r="B132" s="5" t="s">
        <v>372</v>
      </c>
      <c r="C132" s="90" t="s">
        <v>2538</v>
      </c>
      <c r="D132" s="5" t="s">
        <v>561</v>
      </c>
      <c r="E132" s="91">
        <v>545</v>
      </c>
      <c r="F132" s="91"/>
      <c r="G132" s="91"/>
      <c r="H132" s="91"/>
      <c r="I132" s="124"/>
      <c r="J132" s="91"/>
      <c r="K132" s="91"/>
      <c r="L132" s="93">
        <v>13.75</v>
      </c>
      <c r="M132" s="93"/>
      <c r="O132" s="91"/>
      <c r="P132" s="91"/>
      <c r="Q132" s="91"/>
      <c r="R132" s="91"/>
      <c r="S132" s="91"/>
      <c r="T132" s="91"/>
    </row>
    <row r="133" spans="1:43" ht="38.25" hidden="1" customHeight="1" x14ac:dyDescent="0.2">
      <c r="A133" s="152" t="s">
        <v>9</v>
      </c>
      <c r="B133" s="112" t="s">
        <v>368</v>
      </c>
      <c r="C133" s="90" t="s">
        <v>2539</v>
      </c>
      <c r="D133" s="112" t="s">
        <v>562</v>
      </c>
      <c r="E133" s="91">
        <v>95</v>
      </c>
      <c r="F133" s="91">
        <v>72</v>
      </c>
      <c r="G133" s="91">
        <v>2</v>
      </c>
      <c r="H133" s="91" t="s">
        <v>2371</v>
      </c>
      <c r="I133" s="124" t="s">
        <v>2382</v>
      </c>
      <c r="J133" s="91"/>
      <c r="K133" s="91" t="s">
        <v>811</v>
      </c>
      <c r="L133" s="93">
        <v>16.53</v>
      </c>
      <c r="M133" s="93"/>
      <c r="N133" s="91" t="s">
        <v>811</v>
      </c>
      <c r="O133" s="91" t="s">
        <v>838</v>
      </c>
      <c r="P133" s="91"/>
      <c r="Q133" s="91" t="s">
        <v>825</v>
      </c>
      <c r="R133" s="91">
        <v>25</v>
      </c>
      <c r="S133" s="91" t="s">
        <v>2400</v>
      </c>
      <c r="T133" s="91">
        <v>1</v>
      </c>
      <c r="U133" s="91">
        <v>300</v>
      </c>
      <c r="V133" s="91" t="s">
        <v>811</v>
      </c>
      <c r="W133" s="91" t="s">
        <v>769</v>
      </c>
      <c r="X133" s="91" t="s">
        <v>827</v>
      </c>
      <c r="Y133" s="124"/>
      <c r="Z133" s="91"/>
    </row>
    <row r="134" spans="1:43" ht="38.25" hidden="1" customHeight="1" x14ac:dyDescent="0.2">
      <c r="A134" s="4" t="s">
        <v>9</v>
      </c>
      <c r="B134" s="5" t="s">
        <v>371</v>
      </c>
      <c r="C134" s="90" t="s">
        <v>139</v>
      </c>
      <c r="D134" s="289" t="s">
        <v>563</v>
      </c>
      <c r="E134" s="91">
        <v>1463</v>
      </c>
      <c r="F134" s="91">
        <v>866</v>
      </c>
      <c r="G134" s="91">
        <v>46</v>
      </c>
      <c r="H134" s="91" t="s">
        <v>2234</v>
      </c>
      <c r="I134" s="124" t="s">
        <v>2382</v>
      </c>
      <c r="J134" s="91" t="s">
        <v>2233</v>
      </c>
      <c r="K134" s="91" t="s">
        <v>811</v>
      </c>
      <c r="L134" s="93">
        <v>196.58</v>
      </c>
      <c r="M134" s="93">
        <v>1461.42</v>
      </c>
      <c r="N134" s="168" t="s">
        <v>811</v>
      </c>
      <c r="O134" s="91" t="s">
        <v>860</v>
      </c>
      <c r="P134" s="91" t="s">
        <v>2096</v>
      </c>
      <c r="Q134" s="91" t="s">
        <v>824</v>
      </c>
      <c r="R134" s="91">
        <v>45</v>
      </c>
      <c r="S134" s="91"/>
      <c r="T134" s="91">
        <v>4</v>
      </c>
      <c r="U134" s="172" t="s">
        <v>2235</v>
      </c>
      <c r="V134" s="168" t="s">
        <v>811</v>
      </c>
      <c r="W134" s="168" t="s">
        <v>1524</v>
      </c>
      <c r="X134" s="168" t="s">
        <v>827</v>
      </c>
      <c r="Y134" s="168" t="s">
        <v>821</v>
      </c>
      <c r="Z134" s="168" t="s">
        <v>811</v>
      </c>
      <c r="AA134" s="168" t="s">
        <v>794</v>
      </c>
      <c r="AB134" s="168" t="s">
        <v>792</v>
      </c>
      <c r="AC134" s="168" t="s">
        <v>806</v>
      </c>
      <c r="AD134" s="168" t="s">
        <v>812</v>
      </c>
    </row>
    <row r="135" spans="1:43" ht="247.5" hidden="1" x14ac:dyDescent="0.2">
      <c r="A135" s="4" t="s">
        <v>20</v>
      </c>
      <c r="B135" s="5" t="s">
        <v>376</v>
      </c>
      <c r="C135" s="90" t="s">
        <v>140</v>
      </c>
      <c r="D135" s="289" t="s">
        <v>2540</v>
      </c>
      <c r="E135" s="91">
        <v>86957</v>
      </c>
      <c r="F135" s="91">
        <v>24698</v>
      </c>
      <c r="G135" s="91">
        <v>1365</v>
      </c>
      <c r="H135" s="91" t="s">
        <v>1726</v>
      </c>
      <c r="I135" s="124" t="s">
        <v>2382</v>
      </c>
      <c r="J135" s="91" t="s">
        <v>811</v>
      </c>
      <c r="K135" s="183" t="s">
        <v>811</v>
      </c>
      <c r="L135" s="93">
        <v>6854</v>
      </c>
      <c r="M135" s="93">
        <v>2294</v>
      </c>
      <c r="O135" s="91"/>
      <c r="P135" s="91"/>
      <c r="Q135" s="91" t="s">
        <v>825</v>
      </c>
      <c r="R135" s="91">
        <v>746</v>
      </c>
      <c r="S135" s="91" t="s">
        <v>846</v>
      </c>
      <c r="T135" s="91">
        <v>7</v>
      </c>
      <c r="U135" s="168">
        <v>3300</v>
      </c>
      <c r="V135" s="168" t="s">
        <v>811</v>
      </c>
      <c r="W135" s="168" t="s">
        <v>769</v>
      </c>
      <c r="X135" s="168" t="s">
        <v>826</v>
      </c>
      <c r="Y135" s="168" t="s">
        <v>820</v>
      </c>
      <c r="Z135" s="168" t="s">
        <v>811</v>
      </c>
      <c r="AA135" s="168" t="s">
        <v>790</v>
      </c>
      <c r="AB135" s="168" t="s">
        <v>799</v>
      </c>
      <c r="AC135" s="168" t="s">
        <v>806</v>
      </c>
      <c r="AD135" s="168" t="s">
        <v>812</v>
      </c>
      <c r="AO135" s="168" t="s">
        <v>1727</v>
      </c>
    </row>
    <row r="136" spans="1:43" ht="281.25" hidden="1" x14ac:dyDescent="0.2">
      <c r="A136" s="4" t="s">
        <v>20</v>
      </c>
      <c r="B136" s="5" t="s">
        <v>376</v>
      </c>
      <c r="C136" s="90" t="s">
        <v>141</v>
      </c>
      <c r="D136" s="112" t="s">
        <v>2541</v>
      </c>
      <c r="E136" s="91">
        <v>26847</v>
      </c>
      <c r="F136" s="91">
        <v>9646</v>
      </c>
      <c r="G136" s="91">
        <v>489</v>
      </c>
      <c r="H136" s="91" t="s">
        <v>1728</v>
      </c>
      <c r="I136" s="124" t="s">
        <v>2382</v>
      </c>
      <c r="J136" s="91" t="s">
        <v>811</v>
      </c>
      <c r="K136" s="91" t="s">
        <v>811</v>
      </c>
      <c r="L136" s="93">
        <v>2370</v>
      </c>
      <c r="M136" s="93">
        <v>445</v>
      </c>
      <c r="O136" s="91"/>
      <c r="P136" s="91"/>
      <c r="Q136" s="91" t="s">
        <v>825</v>
      </c>
      <c r="R136" s="91">
        <v>321</v>
      </c>
      <c r="S136" s="91"/>
      <c r="T136" s="91">
        <v>1</v>
      </c>
      <c r="U136" s="168">
        <v>350</v>
      </c>
      <c r="V136" s="168" t="s">
        <v>811</v>
      </c>
      <c r="W136" s="168" t="s">
        <v>769</v>
      </c>
      <c r="Y136" s="168" t="s">
        <v>820</v>
      </c>
      <c r="Z136" s="168" t="s">
        <v>811</v>
      </c>
      <c r="AA136" s="168" t="s">
        <v>788</v>
      </c>
      <c r="AB136" s="168" t="s">
        <v>795</v>
      </c>
      <c r="AC136" s="168" t="s">
        <v>807</v>
      </c>
      <c r="AD136" s="168" t="s">
        <v>812</v>
      </c>
      <c r="AO136" s="168" t="s">
        <v>1729</v>
      </c>
    </row>
    <row r="137" spans="1:43" ht="51" hidden="1" customHeight="1" x14ac:dyDescent="0.2">
      <c r="A137" s="90" t="s">
        <v>14</v>
      </c>
      <c r="B137" s="90" t="s">
        <v>379</v>
      </c>
      <c r="C137" s="90" t="s">
        <v>142</v>
      </c>
      <c r="D137" s="72" t="s">
        <v>1831</v>
      </c>
      <c r="E137" s="91">
        <v>175</v>
      </c>
      <c r="F137" s="91">
        <v>68</v>
      </c>
      <c r="G137" s="91">
        <v>3</v>
      </c>
      <c r="H137" s="91" t="s">
        <v>1832</v>
      </c>
      <c r="I137" s="124" t="s">
        <v>2382</v>
      </c>
      <c r="J137" s="91"/>
      <c r="K137" s="91" t="s">
        <v>811</v>
      </c>
      <c r="L137" s="93">
        <v>10.81</v>
      </c>
      <c r="M137" s="93">
        <v>0.45</v>
      </c>
      <c r="N137" s="174" t="s">
        <v>811</v>
      </c>
      <c r="O137" s="91" t="s">
        <v>832</v>
      </c>
      <c r="P137" s="91"/>
      <c r="Q137" s="91" t="s">
        <v>824</v>
      </c>
      <c r="R137" s="91">
        <v>5</v>
      </c>
      <c r="S137" s="91" t="s">
        <v>851</v>
      </c>
      <c r="T137" s="91" t="s">
        <v>1833</v>
      </c>
      <c r="U137" s="91" t="s">
        <v>1833</v>
      </c>
      <c r="V137" s="91" t="s">
        <v>1833</v>
      </c>
      <c r="W137" s="91"/>
      <c r="X137" s="174" t="s">
        <v>828</v>
      </c>
      <c r="Y137" s="174" t="s">
        <v>822</v>
      </c>
      <c r="Z137" s="174" t="s">
        <v>811</v>
      </c>
      <c r="AA137" s="174" t="s">
        <v>792</v>
      </c>
      <c r="AB137" s="174" t="s">
        <v>801</v>
      </c>
      <c r="AC137" s="174" t="s">
        <v>807</v>
      </c>
      <c r="AD137" s="174" t="s">
        <v>812</v>
      </c>
    </row>
    <row r="138" spans="1:43" ht="51" hidden="1" customHeight="1" x14ac:dyDescent="0.2">
      <c r="A138" s="90" t="s">
        <v>14</v>
      </c>
      <c r="B138" s="72" t="s">
        <v>379</v>
      </c>
      <c r="C138" s="90" t="s">
        <v>143</v>
      </c>
      <c r="D138" s="289" t="s">
        <v>2542</v>
      </c>
      <c r="E138" s="91">
        <v>9363</v>
      </c>
      <c r="F138" s="91">
        <v>3668</v>
      </c>
      <c r="G138" s="91">
        <v>358</v>
      </c>
      <c r="H138" s="91" t="s">
        <v>1669</v>
      </c>
      <c r="I138" s="124" t="s">
        <v>2382</v>
      </c>
      <c r="J138" s="91"/>
      <c r="K138" s="91" t="s">
        <v>811</v>
      </c>
      <c r="L138" s="93">
        <v>761.54</v>
      </c>
      <c r="M138" s="93">
        <v>687.61</v>
      </c>
      <c r="N138" s="174" t="s">
        <v>812</v>
      </c>
      <c r="O138" s="91"/>
      <c r="P138" s="91"/>
      <c r="Q138" s="91" t="s">
        <v>824</v>
      </c>
      <c r="R138" s="91">
        <v>105</v>
      </c>
      <c r="S138" s="91" t="s">
        <v>716</v>
      </c>
      <c r="T138" s="91">
        <v>1</v>
      </c>
      <c r="U138" s="174" t="s">
        <v>1834</v>
      </c>
      <c r="V138" s="174" t="s">
        <v>811</v>
      </c>
      <c r="W138" s="174" t="s">
        <v>1524</v>
      </c>
      <c r="X138" s="174" t="s">
        <v>828</v>
      </c>
      <c r="Y138" s="174" t="s">
        <v>821</v>
      </c>
      <c r="Z138" s="174" t="s">
        <v>811</v>
      </c>
      <c r="AA138" s="174" t="s">
        <v>792</v>
      </c>
      <c r="AB138" s="174" t="s">
        <v>801</v>
      </c>
      <c r="AC138" s="174" t="s">
        <v>807</v>
      </c>
      <c r="AD138" s="174" t="s">
        <v>812</v>
      </c>
    </row>
    <row r="139" spans="1:43" s="11" customFormat="1" ht="51" hidden="1" customHeight="1" x14ac:dyDescent="0.2">
      <c r="A139" s="90" t="s">
        <v>14</v>
      </c>
      <c r="B139" s="73" t="s">
        <v>379</v>
      </c>
      <c r="C139" s="73" t="s">
        <v>377</v>
      </c>
      <c r="D139" s="281" t="s">
        <v>564</v>
      </c>
      <c r="E139" s="107">
        <v>5569</v>
      </c>
      <c r="F139" s="107">
        <v>1950</v>
      </c>
      <c r="G139" s="107">
        <v>169</v>
      </c>
      <c r="H139" s="107" t="s">
        <v>1835</v>
      </c>
      <c r="I139" s="107" t="s">
        <v>2382</v>
      </c>
      <c r="J139" s="107"/>
      <c r="K139" s="107" t="s">
        <v>811</v>
      </c>
      <c r="L139" s="108">
        <v>416.74</v>
      </c>
      <c r="M139" s="108">
        <v>129.12</v>
      </c>
      <c r="N139" s="178" t="s">
        <v>811</v>
      </c>
      <c r="O139" s="107" t="s">
        <v>837</v>
      </c>
      <c r="P139" s="107"/>
      <c r="Q139" s="107" t="s">
        <v>824</v>
      </c>
      <c r="R139" s="107">
        <v>127</v>
      </c>
      <c r="S139" s="107" t="s">
        <v>716</v>
      </c>
      <c r="T139" s="107">
        <v>1</v>
      </c>
      <c r="U139" s="178" t="s">
        <v>1836</v>
      </c>
      <c r="V139" s="178" t="s">
        <v>811</v>
      </c>
      <c r="W139" s="178" t="s">
        <v>1524</v>
      </c>
      <c r="X139" s="178" t="s">
        <v>828</v>
      </c>
      <c r="Y139" s="178" t="s">
        <v>821</v>
      </c>
      <c r="Z139" s="178" t="s">
        <v>811</v>
      </c>
      <c r="AA139" s="178" t="s">
        <v>792</v>
      </c>
      <c r="AB139" s="178" t="s">
        <v>801</v>
      </c>
      <c r="AC139" s="178" t="s">
        <v>807</v>
      </c>
      <c r="AD139" s="178" t="s">
        <v>812</v>
      </c>
      <c r="AE139" s="169"/>
      <c r="AF139" s="169"/>
      <c r="AG139" s="169"/>
      <c r="AH139" s="169"/>
      <c r="AI139" s="169"/>
      <c r="AJ139" s="169"/>
      <c r="AK139" s="169"/>
      <c r="AL139" s="169"/>
      <c r="AM139" s="169"/>
      <c r="AN139" s="169"/>
      <c r="AO139" s="169"/>
      <c r="AP139" s="169"/>
    </row>
    <row r="140" spans="1:43" s="11" customFormat="1" ht="89.25" hidden="1" customHeight="1" x14ac:dyDescent="0.2">
      <c r="A140" s="90" t="s">
        <v>14</v>
      </c>
      <c r="B140" s="73" t="s">
        <v>379</v>
      </c>
      <c r="C140" s="73" t="s">
        <v>378</v>
      </c>
      <c r="D140" s="289" t="s">
        <v>2543</v>
      </c>
      <c r="E140" s="107">
        <v>3541</v>
      </c>
      <c r="F140" s="107">
        <v>1513</v>
      </c>
      <c r="G140" s="107">
        <v>55</v>
      </c>
      <c r="H140" s="107" t="s">
        <v>1837</v>
      </c>
      <c r="I140" s="107" t="s">
        <v>2382</v>
      </c>
      <c r="J140" s="107"/>
      <c r="K140" s="107" t="s">
        <v>811</v>
      </c>
      <c r="L140" s="108">
        <v>188.03</v>
      </c>
      <c r="M140" s="108">
        <v>39.61</v>
      </c>
      <c r="N140" s="178" t="s">
        <v>811</v>
      </c>
      <c r="O140" s="107" t="s">
        <v>837</v>
      </c>
      <c r="P140" s="107"/>
      <c r="Q140" s="107" t="s">
        <v>824</v>
      </c>
      <c r="R140" s="107">
        <v>98</v>
      </c>
      <c r="S140" s="107" t="s">
        <v>716</v>
      </c>
      <c r="T140" s="107">
        <v>4</v>
      </c>
      <c r="U140" s="178" t="s">
        <v>1838</v>
      </c>
      <c r="V140" s="178" t="s">
        <v>811</v>
      </c>
      <c r="W140" s="178" t="s">
        <v>1524</v>
      </c>
      <c r="X140" s="178" t="s">
        <v>828</v>
      </c>
      <c r="Y140" s="178" t="s">
        <v>821</v>
      </c>
      <c r="Z140" s="178" t="s">
        <v>811</v>
      </c>
      <c r="AA140" s="178" t="s">
        <v>792</v>
      </c>
      <c r="AB140" s="178" t="s">
        <v>801</v>
      </c>
      <c r="AC140" s="178" t="s">
        <v>807</v>
      </c>
      <c r="AD140" s="178" t="s">
        <v>812</v>
      </c>
      <c r="AE140" s="169"/>
      <c r="AF140" s="169"/>
      <c r="AG140" s="169"/>
      <c r="AH140" s="169"/>
      <c r="AI140" s="169"/>
      <c r="AJ140" s="169"/>
      <c r="AK140" s="169"/>
      <c r="AL140" s="169"/>
      <c r="AM140" s="169"/>
      <c r="AN140" s="169"/>
      <c r="AO140" s="169"/>
      <c r="AP140" s="169"/>
    </row>
    <row r="141" spans="1:43" ht="38.25" hidden="1" customHeight="1" x14ac:dyDescent="0.2">
      <c r="A141" s="152" t="s">
        <v>14</v>
      </c>
      <c r="B141" s="112" t="s">
        <v>2318</v>
      </c>
      <c r="C141" s="244" t="s">
        <v>144</v>
      </c>
      <c r="D141" s="289" t="s">
        <v>565</v>
      </c>
      <c r="E141" s="91">
        <v>11309</v>
      </c>
      <c r="F141" s="91">
        <v>4280</v>
      </c>
      <c r="G141" s="91">
        <v>209</v>
      </c>
      <c r="H141" s="91" t="s">
        <v>2319</v>
      </c>
      <c r="I141" s="124" t="s">
        <v>813</v>
      </c>
      <c r="J141" s="91" t="s">
        <v>1504</v>
      </c>
      <c r="K141" s="91" t="s">
        <v>811</v>
      </c>
      <c r="L141" s="93">
        <v>1300</v>
      </c>
      <c r="M141" s="93">
        <v>150</v>
      </c>
      <c r="N141" s="168" t="s">
        <v>811</v>
      </c>
      <c r="O141" s="91" t="s">
        <v>834</v>
      </c>
      <c r="P141" s="91"/>
      <c r="Q141" s="91" t="s">
        <v>824</v>
      </c>
      <c r="R141" s="91">
        <v>122</v>
      </c>
      <c r="S141" s="91" t="s">
        <v>846</v>
      </c>
      <c r="T141" s="91">
        <v>1</v>
      </c>
      <c r="U141" s="168" t="s">
        <v>1615</v>
      </c>
      <c r="V141" s="168" t="s">
        <v>811</v>
      </c>
      <c r="W141" s="168" t="s">
        <v>769</v>
      </c>
      <c r="X141" s="168" t="s">
        <v>828</v>
      </c>
      <c r="Y141" s="168" t="s">
        <v>820</v>
      </c>
      <c r="Z141" s="168" t="s">
        <v>811</v>
      </c>
      <c r="AA141" s="168" t="s">
        <v>790</v>
      </c>
      <c r="AB141" s="168" t="s">
        <v>2320</v>
      </c>
      <c r="AC141" s="168" t="s">
        <v>806</v>
      </c>
      <c r="AD141" s="168" t="s">
        <v>812</v>
      </c>
    </row>
    <row r="142" spans="1:43" ht="51" hidden="1" customHeight="1" x14ac:dyDescent="0.2">
      <c r="A142" s="82" t="s">
        <v>14</v>
      </c>
      <c r="B142" s="112" t="s">
        <v>382</v>
      </c>
      <c r="C142" s="72" t="s">
        <v>145</v>
      </c>
      <c r="D142" s="5" t="s">
        <v>566</v>
      </c>
      <c r="E142" s="91">
        <v>10949</v>
      </c>
      <c r="F142" s="91">
        <v>3192</v>
      </c>
      <c r="G142" s="91">
        <v>95</v>
      </c>
      <c r="H142" s="91" t="s">
        <v>1658</v>
      </c>
      <c r="I142" s="124" t="s">
        <v>2382</v>
      </c>
      <c r="J142" s="91"/>
      <c r="K142" s="91" t="s">
        <v>811</v>
      </c>
      <c r="L142" s="93">
        <v>824.26</v>
      </c>
      <c r="M142" s="93">
        <v>91.7</v>
      </c>
      <c r="N142" s="168" t="s">
        <v>812</v>
      </c>
      <c r="O142" s="91"/>
      <c r="P142" s="91"/>
      <c r="Q142" s="91"/>
      <c r="R142" s="91">
        <v>60</v>
      </c>
      <c r="S142" s="91" t="s">
        <v>715</v>
      </c>
      <c r="T142" s="91" t="s">
        <v>1659</v>
      </c>
      <c r="U142" s="168" t="s">
        <v>1660</v>
      </c>
      <c r="V142" s="168" t="s">
        <v>812</v>
      </c>
      <c r="X142" s="168" t="s">
        <v>827</v>
      </c>
      <c r="Y142" s="168" t="s">
        <v>822</v>
      </c>
      <c r="Z142" s="168" t="s">
        <v>811</v>
      </c>
      <c r="AA142" s="168" t="s">
        <v>791</v>
      </c>
      <c r="AB142" s="168" t="s">
        <v>799</v>
      </c>
      <c r="AC142" s="168" t="s">
        <v>806</v>
      </c>
      <c r="AD142" s="168" t="s">
        <v>811</v>
      </c>
      <c r="AE142" s="168" t="s">
        <v>745</v>
      </c>
      <c r="AG142" s="169" t="s">
        <v>1661</v>
      </c>
      <c r="AH142" s="168" t="s">
        <v>818</v>
      </c>
      <c r="AI142" s="169"/>
      <c r="AJ142" s="169" t="s">
        <v>1630</v>
      </c>
      <c r="AK142" s="168" t="s">
        <v>2429</v>
      </c>
      <c r="AL142" s="168">
        <v>10</v>
      </c>
      <c r="AM142" s="168">
        <v>24.6</v>
      </c>
      <c r="AN142" s="168">
        <v>38.799999999999997</v>
      </c>
      <c r="AO142" s="168" t="s">
        <v>1662</v>
      </c>
    </row>
    <row r="143" spans="1:43" ht="56.25" hidden="1" customHeight="1" x14ac:dyDescent="0.2">
      <c r="A143" s="4" t="s">
        <v>14</v>
      </c>
      <c r="B143" s="112" t="s">
        <v>383</v>
      </c>
      <c r="C143" s="90" t="s">
        <v>146</v>
      </c>
      <c r="D143" s="5" t="s">
        <v>567</v>
      </c>
      <c r="E143" s="91">
        <v>5347</v>
      </c>
      <c r="F143" s="91">
        <v>2769</v>
      </c>
      <c r="G143" s="91">
        <v>96</v>
      </c>
      <c r="H143" s="91" t="s">
        <v>1537</v>
      </c>
      <c r="I143" s="124" t="s">
        <v>2382</v>
      </c>
      <c r="J143" s="91" t="s">
        <v>812</v>
      </c>
      <c r="K143" s="91" t="s">
        <v>811</v>
      </c>
      <c r="L143" s="93">
        <v>547</v>
      </c>
      <c r="M143" s="93">
        <v>59</v>
      </c>
      <c r="N143" s="168" t="s">
        <v>811</v>
      </c>
      <c r="O143" s="91" t="s">
        <v>840</v>
      </c>
      <c r="P143" s="91" t="s">
        <v>812</v>
      </c>
      <c r="Q143" s="91" t="s">
        <v>824</v>
      </c>
      <c r="R143" s="91">
        <v>76</v>
      </c>
      <c r="S143" s="91" t="s">
        <v>715</v>
      </c>
      <c r="T143" s="91">
        <v>1</v>
      </c>
      <c r="U143" s="168" t="s">
        <v>2430</v>
      </c>
      <c r="V143" s="168" t="s">
        <v>811</v>
      </c>
      <c r="W143" s="168" t="s">
        <v>1524</v>
      </c>
      <c r="X143" s="168" t="s">
        <v>827</v>
      </c>
      <c r="Y143" s="168" t="s">
        <v>821</v>
      </c>
      <c r="Z143" s="168" t="s">
        <v>811</v>
      </c>
      <c r="AA143" s="168" t="s">
        <v>794</v>
      </c>
      <c r="AB143" s="168" t="s">
        <v>805</v>
      </c>
      <c r="AD143" s="168" t="s">
        <v>811</v>
      </c>
      <c r="AE143" s="168" t="s">
        <v>745</v>
      </c>
      <c r="AG143" s="169" t="s">
        <v>1538</v>
      </c>
      <c r="AH143" s="168" t="s">
        <v>817</v>
      </c>
      <c r="AI143" s="169" t="s">
        <v>1539</v>
      </c>
      <c r="AK143" s="168">
        <v>50</v>
      </c>
      <c r="AL143" s="168">
        <v>5</v>
      </c>
      <c r="AM143" s="168">
        <v>25</v>
      </c>
      <c r="AN143" s="169">
        <v>25</v>
      </c>
      <c r="AO143" s="168" t="s">
        <v>1540</v>
      </c>
      <c r="AP143" s="169" t="s">
        <v>1541</v>
      </c>
    </row>
    <row r="144" spans="1:43" ht="56.25" hidden="1" customHeight="1" x14ac:dyDescent="0.2">
      <c r="A144" s="4" t="s">
        <v>14</v>
      </c>
      <c r="B144" s="5" t="s">
        <v>383</v>
      </c>
      <c r="C144" s="90" t="s">
        <v>147</v>
      </c>
      <c r="D144" s="5" t="s">
        <v>568</v>
      </c>
      <c r="E144" s="91">
        <v>1961</v>
      </c>
      <c r="F144" s="91">
        <v>726</v>
      </c>
      <c r="G144" s="91">
        <v>25</v>
      </c>
      <c r="H144" s="91" t="s">
        <v>1542</v>
      </c>
      <c r="I144" s="124" t="s">
        <v>2382</v>
      </c>
      <c r="J144" s="91" t="s">
        <v>1543</v>
      </c>
      <c r="K144" s="91" t="s">
        <v>811</v>
      </c>
      <c r="L144" s="93">
        <v>94</v>
      </c>
      <c r="M144" s="93">
        <v>5</v>
      </c>
      <c r="N144" s="168" t="s">
        <v>811</v>
      </c>
      <c r="O144" s="91" t="s">
        <v>840</v>
      </c>
      <c r="P144" s="91" t="s">
        <v>812</v>
      </c>
      <c r="Q144" s="91" t="s">
        <v>824</v>
      </c>
      <c r="R144" s="91">
        <v>27.5</v>
      </c>
      <c r="S144" s="91" t="s">
        <v>715</v>
      </c>
      <c r="T144" s="91"/>
      <c r="V144" s="168" t="s">
        <v>811</v>
      </c>
      <c r="W144" s="168" t="s">
        <v>1524</v>
      </c>
      <c r="X144" s="168" t="s">
        <v>827</v>
      </c>
      <c r="Y144" s="168" t="s">
        <v>821</v>
      </c>
      <c r="Z144" s="168" t="s">
        <v>811</v>
      </c>
      <c r="AA144" s="168" t="s">
        <v>794</v>
      </c>
      <c r="AB144" s="168" t="s">
        <v>805</v>
      </c>
      <c r="AD144" s="168" t="s">
        <v>811</v>
      </c>
      <c r="AE144" s="168" t="s">
        <v>745</v>
      </c>
      <c r="AG144" s="169" t="s">
        <v>1544</v>
      </c>
      <c r="AO144" s="168" t="s">
        <v>1545</v>
      </c>
    </row>
    <row r="145" spans="1:43" s="549" customFormat="1" ht="51" hidden="1" customHeight="1" x14ac:dyDescent="0.2">
      <c r="A145" s="4" t="s">
        <v>14</v>
      </c>
      <c r="B145" s="112" t="s">
        <v>458</v>
      </c>
      <c r="C145" s="90" t="s">
        <v>148</v>
      </c>
      <c r="D145" s="547" t="s">
        <v>569</v>
      </c>
      <c r="E145" s="91">
        <v>14486</v>
      </c>
      <c r="F145" s="91">
        <v>4476</v>
      </c>
      <c r="G145" s="91">
        <v>295</v>
      </c>
      <c r="H145" s="91" t="s">
        <v>1567</v>
      </c>
      <c r="I145" s="124" t="s">
        <v>2382</v>
      </c>
      <c r="J145" s="91" t="s">
        <v>1568</v>
      </c>
      <c r="K145" s="91" t="s">
        <v>811</v>
      </c>
      <c r="L145" s="93">
        <v>1344</v>
      </c>
      <c r="M145" s="93">
        <v>256</v>
      </c>
      <c r="N145" s="192" t="s">
        <v>811</v>
      </c>
      <c r="O145" s="91" t="s">
        <v>832</v>
      </c>
      <c r="P145" s="91"/>
      <c r="Q145" s="91" t="s">
        <v>824</v>
      </c>
      <c r="R145" s="91">
        <v>177.8</v>
      </c>
      <c r="S145" s="91" t="s">
        <v>716</v>
      </c>
      <c r="T145" s="91">
        <v>2</v>
      </c>
      <c r="U145" s="192" t="s">
        <v>1569</v>
      </c>
      <c r="V145" s="192" t="s">
        <v>811</v>
      </c>
      <c r="W145" s="192" t="s">
        <v>1524</v>
      </c>
      <c r="X145" s="192" t="s">
        <v>827</v>
      </c>
      <c r="Y145" s="192" t="s">
        <v>821</v>
      </c>
      <c r="Z145" s="192" t="s">
        <v>811</v>
      </c>
      <c r="AA145" s="192" t="s">
        <v>791</v>
      </c>
      <c r="AB145" s="192" t="s">
        <v>799</v>
      </c>
      <c r="AC145" s="192" t="s">
        <v>806</v>
      </c>
      <c r="AD145" s="192" t="s">
        <v>812</v>
      </c>
      <c r="AE145" s="192"/>
      <c r="AF145" s="192"/>
      <c r="AG145" s="192"/>
      <c r="AH145" s="192"/>
      <c r="AI145" s="170"/>
      <c r="AJ145" s="170"/>
      <c r="AK145" s="170"/>
      <c r="AL145" s="170"/>
      <c r="AM145" s="170"/>
      <c r="AN145" s="170"/>
      <c r="AO145" s="170"/>
      <c r="AP145" s="171"/>
      <c r="AQ145" s="548"/>
    </row>
    <row r="146" spans="1:43" ht="38.25" hidden="1" customHeight="1" x14ac:dyDescent="0.2">
      <c r="A146" s="4" t="s">
        <v>14</v>
      </c>
      <c r="B146" s="112" t="s">
        <v>384</v>
      </c>
      <c r="C146" s="90" t="s">
        <v>149</v>
      </c>
      <c r="D146" s="289" t="s">
        <v>570</v>
      </c>
      <c r="E146" s="91">
        <v>13323</v>
      </c>
      <c r="F146" s="91">
        <v>3461</v>
      </c>
      <c r="G146" s="91">
        <v>249</v>
      </c>
      <c r="H146" s="91" t="s">
        <v>1502</v>
      </c>
      <c r="I146" s="124" t="s">
        <v>2382</v>
      </c>
      <c r="J146" s="91"/>
      <c r="K146" s="91" t="s">
        <v>811</v>
      </c>
      <c r="L146" s="93">
        <v>853</v>
      </c>
      <c r="M146" s="93">
        <v>182</v>
      </c>
      <c r="N146" s="168" t="s">
        <v>811</v>
      </c>
      <c r="O146" s="91" t="s">
        <v>830</v>
      </c>
      <c r="P146" s="91"/>
      <c r="Q146" s="91" t="s">
        <v>824</v>
      </c>
      <c r="R146" s="91">
        <v>180</v>
      </c>
      <c r="S146" s="91" t="s">
        <v>716</v>
      </c>
      <c r="T146" s="91">
        <v>1</v>
      </c>
      <c r="U146" s="168" t="s">
        <v>2431</v>
      </c>
      <c r="V146" s="168" t="s">
        <v>811</v>
      </c>
      <c r="W146" s="168" t="s">
        <v>769</v>
      </c>
      <c r="X146" s="168" t="s">
        <v>827</v>
      </c>
      <c r="Y146" s="168" t="s">
        <v>821</v>
      </c>
      <c r="Z146" s="168" t="s">
        <v>816</v>
      </c>
      <c r="AD146" s="168" t="s">
        <v>812</v>
      </c>
      <c r="AP146" s="169" t="s">
        <v>1503</v>
      </c>
    </row>
    <row r="147" spans="1:43" ht="150" hidden="1" customHeight="1" x14ac:dyDescent="0.2">
      <c r="A147" s="72" t="s">
        <v>14</v>
      </c>
      <c r="B147" s="90" t="s">
        <v>324</v>
      </c>
      <c r="C147" s="72" t="s">
        <v>150</v>
      </c>
      <c r="D147" s="72" t="s">
        <v>571</v>
      </c>
      <c r="E147" s="160">
        <v>198</v>
      </c>
      <c r="F147" s="160">
        <v>79</v>
      </c>
      <c r="G147" s="160">
        <v>13</v>
      </c>
      <c r="H147" s="160" t="s">
        <v>1525</v>
      </c>
      <c r="I147" s="163" t="s">
        <v>2382</v>
      </c>
      <c r="J147" s="160" t="s">
        <v>1526</v>
      </c>
      <c r="K147" s="160" t="s">
        <v>811</v>
      </c>
      <c r="L147" s="161">
        <v>16.600000000000001</v>
      </c>
      <c r="M147" s="161">
        <v>1.05</v>
      </c>
      <c r="N147" s="168" t="s">
        <v>812</v>
      </c>
      <c r="O147" s="160"/>
      <c r="P147" s="160"/>
      <c r="Q147" s="160" t="s">
        <v>824</v>
      </c>
      <c r="R147" s="160">
        <v>7</v>
      </c>
      <c r="S147" s="160" t="s">
        <v>716</v>
      </c>
      <c r="T147" s="160">
        <v>0</v>
      </c>
      <c r="U147" s="168">
        <v>0</v>
      </c>
      <c r="V147" s="168" t="s">
        <v>811</v>
      </c>
      <c r="W147" s="168" t="s">
        <v>860</v>
      </c>
      <c r="X147" s="168" t="s">
        <v>827</v>
      </c>
      <c r="Y147" s="168" t="s">
        <v>2392</v>
      </c>
      <c r="Z147" s="168" t="s">
        <v>811</v>
      </c>
      <c r="AA147" s="168" t="s">
        <v>789</v>
      </c>
      <c r="AB147" s="168" t="s">
        <v>805</v>
      </c>
      <c r="AC147" s="168" t="s">
        <v>809</v>
      </c>
      <c r="AD147" s="168" t="s">
        <v>812</v>
      </c>
      <c r="AP147" s="169" t="s">
        <v>812</v>
      </c>
      <c r="AQ147" s="258" t="s">
        <v>1527</v>
      </c>
    </row>
    <row r="148" spans="1:43" ht="63.75" hidden="1" customHeight="1" x14ac:dyDescent="0.2">
      <c r="A148" s="72" t="s">
        <v>14</v>
      </c>
      <c r="B148" s="72" t="s">
        <v>324</v>
      </c>
      <c r="C148" s="72" t="s">
        <v>151</v>
      </c>
      <c r="D148" s="289" t="s">
        <v>572</v>
      </c>
      <c r="E148" s="160">
        <v>210</v>
      </c>
      <c r="F148" s="160">
        <v>117</v>
      </c>
      <c r="G148" s="160">
        <v>17</v>
      </c>
      <c r="H148" s="160" t="s">
        <v>1528</v>
      </c>
      <c r="I148" s="163" t="s">
        <v>2382</v>
      </c>
      <c r="J148" s="160" t="s">
        <v>1526</v>
      </c>
      <c r="K148" s="160" t="s">
        <v>811</v>
      </c>
      <c r="L148" s="161">
        <v>14.7</v>
      </c>
      <c r="M148" s="161">
        <v>2.2999999999999998</v>
      </c>
      <c r="N148" s="168" t="s">
        <v>811</v>
      </c>
      <c r="O148" s="160" t="s">
        <v>833</v>
      </c>
      <c r="P148" s="160"/>
      <c r="Q148" s="160" t="s">
        <v>824</v>
      </c>
      <c r="R148" s="160">
        <v>24</v>
      </c>
      <c r="S148" s="160" t="s">
        <v>851</v>
      </c>
      <c r="T148" s="160">
        <v>2</v>
      </c>
      <c r="U148" s="168" t="s">
        <v>1529</v>
      </c>
      <c r="V148" s="168" t="s">
        <v>811</v>
      </c>
      <c r="W148" s="168" t="s">
        <v>771</v>
      </c>
      <c r="X148" s="168" t="s">
        <v>827</v>
      </c>
      <c r="Y148" s="168" t="s">
        <v>2392</v>
      </c>
      <c r="Z148" s="168" t="s">
        <v>811</v>
      </c>
      <c r="AA148" s="168" t="s">
        <v>793</v>
      </c>
      <c r="AB148" s="168" t="s">
        <v>799</v>
      </c>
      <c r="AC148" s="168" t="s">
        <v>807</v>
      </c>
      <c r="AD148" s="168" t="s">
        <v>812</v>
      </c>
      <c r="AP148" s="169" t="s">
        <v>812</v>
      </c>
      <c r="AQ148" s="77"/>
    </row>
    <row r="149" spans="1:43" ht="76.5" hidden="1" customHeight="1" x14ac:dyDescent="0.2">
      <c r="A149" s="72" t="s">
        <v>14</v>
      </c>
      <c r="B149" s="72" t="s">
        <v>324</v>
      </c>
      <c r="C149" s="72" t="s">
        <v>152</v>
      </c>
      <c r="D149" s="72" t="s">
        <v>573</v>
      </c>
      <c r="E149" s="160">
        <v>3856</v>
      </c>
      <c r="F149" s="160">
        <v>1449</v>
      </c>
      <c r="G149" s="160">
        <v>106</v>
      </c>
      <c r="H149" s="160" t="s">
        <v>1530</v>
      </c>
      <c r="I149" s="163" t="s">
        <v>2382</v>
      </c>
      <c r="J149" s="160" t="s">
        <v>1526</v>
      </c>
      <c r="K149" s="160" t="s">
        <v>811</v>
      </c>
      <c r="L149" s="161">
        <v>381.7</v>
      </c>
      <c r="M149" s="161">
        <v>42.2</v>
      </c>
      <c r="N149" s="168" t="s">
        <v>811</v>
      </c>
      <c r="O149" s="160" t="s">
        <v>833</v>
      </c>
      <c r="P149" s="160"/>
      <c r="Q149" s="160" t="s">
        <v>824</v>
      </c>
      <c r="R149" s="160">
        <v>62</v>
      </c>
      <c r="S149" s="160" t="s">
        <v>716</v>
      </c>
      <c r="T149" s="160">
        <v>1</v>
      </c>
      <c r="U149" s="168">
        <v>160</v>
      </c>
      <c r="V149" s="168" t="s">
        <v>811</v>
      </c>
      <c r="W149" s="168" t="s">
        <v>1524</v>
      </c>
      <c r="X149" s="168" t="s">
        <v>827</v>
      </c>
      <c r="Y149" s="168" t="s">
        <v>2392</v>
      </c>
      <c r="Z149" s="168" t="s">
        <v>811</v>
      </c>
      <c r="AA149" s="168" t="s">
        <v>793</v>
      </c>
      <c r="AB149" s="168" t="s">
        <v>799</v>
      </c>
      <c r="AC149" s="168" t="s">
        <v>807</v>
      </c>
      <c r="AD149" s="168" t="s">
        <v>811</v>
      </c>
      <c r="AE149" s="168" t="s">
        <v>745</v>
      </c>
      <c r="AG149" s="184" t="s">
        <v>1531</v>
      </c>
      <c r="AH149" s="168" t="s">
        <v>818</v>
      </c>
      <c r="AI149" s="185">
        <v>42541</v>
      </c>
      <c r="AJ149" s="185">
        <v>43647</v>
      </c>
      <c r="AK149" s="186" t="s">
        <v>2432</v>
      </c>
      <c r="AL149" s="186">
        <v>1</v>
      </c>
      <c r="AM149" s="186" t="s">
        <v>2433</v>
      </c>
      <c r="AN149" s="186" t="s">
        <v>2434</v>
      </c>
      <c r="AO149" s="186" t="s">
        <v>1532</v>
      </c>
      <c r="AP149" s="169" t="s">
        <v>812</v>
      </c>
      <c r="AQ149" s="81"/>
    </row>
    <row r="150" spans="1:43" s="79" customFormat="1" ht="38.25" hidden="1" customHeight="1" x14ac:dyDescent="0.2">
      <c r="A150" s="72" t="s">
        <v>14</v>
      </c>
      <c r="B150" s="73" t="s">
        <v>324</v>
      </c>
      <c r="C150" s="73" t="s">
        <v>380</v>
      </c>
      <c r="D150" s="73" t="s">
        <v>574</v>
      </c>
      <c r="E150" s="74">
        <v>1665</v>
      </c>
      <c r="F150" s="74">
        <v>585</v>
      </c>
      <c r="G150" s="74">
        <v>41</v>
      </c>
      <c r="H150" s="74" t="s">
        <v>1533</v>
      </c>
      <c r="I150" s="74" t="s">
        <v>2382</v>
      </c>
      <c r="J150" s="74" t="s">
        <v>1523</v>
      </c>
      <c r="K150" s="74" t="s">
        <v>811</v>
      </c>
      <c r="L150" s="75">
        <v>173</v>
      </c>
      <c r="M150" s="75">
        <v>19</v>
      </c>
      <c r="N150" s="169" t="s">
        <v>812</v>
      </c>
      <c r="O150" s="74"/>
      <c r="P150" s="74"/>
      <c r="Q150" s="74" t="s">
        <v>824</v>
      </c>
      <c r="R150" s="74">
        <v>22</v>
      </c>
      <c r="S150" s="74" t="s">
        <v>716</v>
      </c>
      <c r="T150" s="74">
        <v>0</v>
      </c>
      <c r="U150" s="169">
        <v>0</v>
      </c>
      <c r="V150" s="169" t="s">
        <v>811</v>
      </c>
      <c r="W150" s="169" t="s">
        <v>771</v>
      </c>
      <c r="X150" s="169" t="s">
        <v>827</v>
      </c>
      <c r="Y150" s="169" t="s">
        <v>2392</v>
      </c>
      <c r="Z150" s="169" t="s">
        <v>816</v>
      </c>
      <c r="AA150" s="169" t="s">
        <v>794</v>
      </c>
      <c r="AB150" s="169" t="s">
        <v>805</v>
      </c>
      <c r="AC150" s="169"/>
      <c r="AD150" s="169" t="s">
        <v>812</v>
      </c>
      <c r="AE150" s="169"/>
      <c r="AF150" s="169"/>
      <c r="AG150" s="169"/>
      <c r="AH150" s="169"/>
      <c r="AI150" s="169"/>
      <c r="AJ150" s="169"/>
      <c r="AK150" s="169"/>
      <c r="AL150" s="169"/>
      <c r="AM150" s="169"/>
      <c r="AN150" s="169"/>
      <c r="AO150" s="169"/>
      <c r="AP150" s="169" t="s">
        <v>812</v>
      </c>
      <c r="AQ150" s="76"/>
    </row>
    <row r="151" spans="1:43" ht="63.75" hidden="1" customHeight="1" x14ac:dyDescent="0.2">
      <c r="A151" s="72" t="s">
        <v>14</v>
      </c>
      <c r="B151" s="72" t="s">
        <v>324</v>
      </c>
      <c r="C151" s="72" t="s">
        <v>153</v>
      </c>
      <c r="D151" s="289" t="s">
        <v>575</v>
      </c>
      <c r="E151" s="160">
        <v>26454</v>
      </c>
      <c r="F151" s="160">
        <v>10014</v>
      </c>
      <c r="G151" s="160">
        <v>1190</v>
      </c>
      <c r="H151" s="160" t="s">
        <v>1522</v>
      </c>
      <c r="I151" s="163" t="s">
        <v>2382</v>
      </c>
      <c r="J151" s="160" t="s">
        <v>1523</v>
      </c>
      <c r="K151" s="160" t="s">
        <v>811</v>
      </c>
      <c r="L151" s="161">
        <v>2914.21</v>
      </c>
      <c r="M151" s="161">
        <v>533.44000000000005</v>
      </c>
      <c r="N151" s="168" t="s">
        <v>812</v>
      </c>
      <c r="O151" s="160"/>
      <c r="P151" s="160"/>
      <c r="Q151" s="160" t="s">
        <v>824</v>
      </c>
      <c r="R151" s="160">
        <v>308</v>
      </c>
      <c r="S151" s="160" t="s">
        <v>846</v>
      </c>
      <c r="T151" s="160">
        <v>4</v>
      </c>
      <c r="U151" s="168" t="s">
        <v>1534</v>
      </c>
      <c r="V151" s="168" t="s">
        <v>811</v>
      </c>
      <c r="W151" s="168" t="s">
        <v>1524</v>
      </c>
      <c r="X151" s="168" t="s">
        <v>827</v>
      </c>
      <c r="Y151" s="168" t="s">
        <v>2410</v>
      </c>
      <c r="Z151" s="168" t="s">
        <v>811</v>
      </c>
      <c r="AA151" s="168" t="s">
        <v>793</v>
      </c>
      <c r="AB151" s="168" t="s">
        <v>799</v>
      </c>
      <c r="AC151" s="168" t="s">
        <v>807</v>
      </c>
      <c r="AD151" s="168" t="s">
        <v>812</v>
      </c>
      <c r="AP151" s="169" t="s">
        <v>812</v>
      </c>
      <c r="AQ151" s="81"/>
    </row>
    <row r="152" spans="1:43" ht="38.25" hidden="1" customHeight="1" x14ac:dyDescent="0.2">
      <c r="A152" s="4" t="s">
        <v>14</v>
      </c>
      <c r="B152" s="112" t="s">
        <v>1655</v>
      </c>
      <c r="C152" s="90" t="s">
        <v>154</v>
      </c>
      <c r="D152" s="289" t="s">
        <v>2544</v>
      </c>
      <c r="E152" s="91">
        <v>6682</v>
      </c>
      <c r="F152" s="91">
        <v>1875</v>
      </c>
      <c r="G152" s="91">
        <v>94</v>
      </c>
      <c r="H152" s="91" t="s">
        <v>1656</v>
      </c>
      <c r="I152" s="124" t="s">
        <v>2382</v>
      </c>
      <c r="J152" s="91" t="s">
        <v>812</v>
      </c>
      <c r="K152" s="91" t="s">
        <v>811</v>
      </c>
      <c r="L152" s="93">
        <v>480</v>
      </c>
      <c r="M152" s="93">
        <v>100</v>
      </c>
      <c r="N152" s="172" t="s">
        <v>812</v>
      </c>
      <c r="O152" s="91"/>
      <c r="P152" s="91"/>
      <c r="Q152" s="91" t="s">
        <v>824</v>
      </c>
      <c r="R152" s="91">
        <v>60</v>
      </c>
      <c r="S152" s="91" t="s">
        <v>2400</v>
      </c>
      <c r="T152" s="91">
        <v>0</v>
      </c>
      <c r="X152" s="168" t="s">
        <v>827</v>
      </c>
      <c r="Y152" s="168" t="s">
        <v>821</v>
      </c>
      <c r="Z152" s="168" t="s">
        <v>811</v>
      </c>
      <c r="AA152" s="168" t="s">
        <v>790</v>
      </c>
      <c r="AB152" s="168" t="s">
        <v>792</v>
      </c>
      <c r="AD152" s="168" t="s">
        <v>812</v>
      </c>
    </row>
    <row r="153" spans="1:43" ht="38.25" hidden="1" customHeight="1" x14ac:dyDescent="0.2">
      <c r="A153" s="4" t="s">
        <v>14</v>
      </c>
      <c r="B153" s="112" t="s">
        <v>2121</v>
      </c>
      <c r="C153" s="90" t="s">
        <v>155</v>
      </c>
      <c r="D153" s="289" t="s">
        <v>576</v>
      </c>
      <c r="E153" s="91">
        <v>3866</v>
      </c>
      <c r="F153" s="91">
        <v>1386</v>
      </c>
      <c r="G153" s="91">
        <v>87</v>
      </c>
      <c r="H153" s="91" t="s">
        <v>2125</v>
      </c>
      <c r="I153" s="124" t="s">
        <v>2382</v>
      </c>
      <c r="J153" s="91" t="s">
        <v>1566</v>
      </c>
      <c r="K153" s="91" t="s">
        <v>811</v>
      </c>
      <c r="L153" s="93">
        <v>141.1</v>
      </c>
      <c r="M153" s="93">
        <v>65.7</v>
      </c>
      <c r="N153" s="168" t="s">
        <v>812</v>
      </c>
      <c r="O153" s="91"/>
      <c r="P153" s="91"/>
      <c r="Q153" s="91" t="s">
        <v>825</v>
      </c>
      <c r="R153" s="91">
        <v>38</v>
      </c>
      <c r="S153" s="91" t="s">
        <v>846</v>
      </c>
      <c r="T153" s="91">
        <v>1</v>
      </c>
      <c r="U153" s="168">
        <v>300</v>
      </c>
      <c r="V153" s="168" t="s">
        <v>811</v>
      </c>
      <c r="W153" s="168" t="s">
        <v>771</v>
      </c>
      <c r="X153" s="168" t="s">
        <v>826</v>
      </c>
      <c r="Y153" s="168" t="s">
        <v>820</v>
      </c>
      <c r="Z153" s="168" t="s">
        <v>811</v>
      </c>
      <c r="AA153" s="168" t="s">
        <v>790</v>
      </c>
      <c r="AB153" s="168" t="s">
        <v>799</v>
      </c>
      <c r="AC153" s="168" t="s">
        <v>807</v>
      </c>
    </row>
    <row r="154" spans="1:43" ht="38.25" hidden="1" customHeight="1" x14ac:dyDescent="0.2">
      <c r="A154" s="4" t="s">
        <v>14</v>
      </c>
      <c r="B154" s="5" t="s">
        <v>2121</v>
      </c>
      <c r="C154" s="90" t="s">
        <v>156</v>
      </c>
      <c r="D154" s="289" t="s">
        <v>577</v>
      </c>
      <c r="E154" s="91">
        <v>13258</v>
      </c>
      <c r="F154" s="91">
        <v>4682</v>
      </c>
      <c r="G154" s="91">
        <v>533</v>
      </c>
      <c r="H154" s="91" t="s">
        <v>2126</v>
      </c>
      <c r="I154" s="124" t="s">
        <v>2382</v>
      </c>
      <c r="J154" s="91" t="s">
        <v>1654</v>
      </c>
      <c r="K154" s="91" t="s">
        <v>811</v>
      </c>
      <c r="L154" s="93">
        <v>1560</v>
      </c>
      <c r="M154" s="93">
        <v>332.7</v>
      </c>
      <c r="N154" s="168" t="s">
        <v>811</v>
      </c>
      <c r="O154" s="91" t="s">
        <v>837</v>
      </c>
      <c r="P154" s="91"/>
      <c r="Q154" s="91" t="s">
        <v>824</v>
      </c>
      <c r="R154" s="91">
        <v>228</v>
      </c>
      <c r="S154" s="91" t="s">
        <v>846</v>
      </c>
      <c r="T154" s="91">
        <v>1</v>
      </c>
      <c r="U154" s="168">
        <v>330</v>
      </c>
      <c r="V154" s="168" t="s">
        <v>811</v>
      </c>
      <c r="W154" s="168" t="s">
        <v>769</v>
      </c>
      <c r="X154" s="168" t="s">
        <v>826</v>
      </c>
      <c r="Y154" s="168" t="s">
        <v>820</v>
      </c>
      <c r="Z154" s="168" t="s">
        <v>816</v>
      </c>
    </row>
    <row r="155" spans="1:43" ht="76.5" hidden="1" customHeight="1" x14ac:dyDescent="0.2">
      <c r="A155" s="90" t="s">
        <v>14</v>
      </c>
      <c r="B155" s="90" t="s">
        <v>387</v>
      </c>
      <c r="C155" s="90" t="s">
        <v>157</v>
      </c>
      <c r="D155" s="289" t="s">
        <v>2545</v>
      </c>
      <c r="E155" s="91" t="s">
        <v>1621</v>
      </c>
      <c r="F155" s="91" t="s">
        <v>1622</v>
      </c>
      <c r="G155" s="91" t="s">
        <v>1623</v>
      </c>
      <c r="H155" s="91" t="s">
        <v>1624</v>
      </c>
      <c r="I155" s="124" t="s">
        <v>2382</v>
      </c>
      <c r="J155" s="174" t="s">
        <v>1625</v>
      </c>
      <c r="K155" s="91" t="s">
        <v>811</v>
      </c>
      <c r="L155" s="93" t="s">
        <v>1626</v>
      </c>
      <c r="M155" s="93" t="s">
        <v>1627</v>
      </c>
      <c r="N155" s="168" t="s">
        <v>811</v>
      </c>
      <c r="O155" s="91" t="s">
        <v>833</v>
      </c>
      <c r="P155" s="91"/>
      <c r="Q155" s="91" t="s">
        <v>825</v>
      </c>
      <c r="R155" s="91">
        <v>550</v>
      </c>
      <c r="S155" s="174"/>
      <c r="T155" s="91">
        <v>4</v>
      </c>
      <c r="U155" s="174" t="s">
        <v>1628</v>
      </c>
      <c r="V155" s="174" t="s">
        <v>811</v>
      </c>
      <c r="W155" s="174" t="s">
        <v>769</v>
      </c>
      <c r="X155" s="174" t="s">
        <v>826</v>
      </c>
      <c r="Y155" s="174" t="s">
        <v>820</v>
      </c>
      <c r="Z155" s="174" t="s">
        <v>811</v>
      </c>
      <c r="AA155" s="174" t="s">
        <v>791</v>
      </c>
      <c r="AB155" s="174" t="s">
        <v>801</v>
      </c>
      <c r="AC155" s="174" t="s">
        <v>806</v>
      </c>
      <c r="AD155" s="174" t="s">
        <v>811</v>
      </c>
      <c r="AE155" s="174" t="s">
        <v>745</v>
      </c>
      <c r="AG155" s="174" t="s">
        <v>1629</v>
      </c>
      <c r="AH155" s="174" t="s">
        <v>818</v>
      </c>
      <c r="AI155" s="187">
        <v>41456</v>
      </c>
      <c r="AJ155" s="174" t="s">
        <v>1630</v>
      </c>
      <c r="AK155" s="174" t="s">
        <v>1631</v>
      </c>
      <c r="AL155" s="174" t="s">
        <v>1632</v>
      </c>
      <c r="AM155" s="174" t="s">
        <v>1633</v>
      </c>
      <c r="AN155" s="174" t="s">
        <v>1634</v>
      </c>
      <c r="AO155" s="174" t="s">
        <v>1635</v>
      </c>
      <c r="AP155" s="178" t="s">
        <v>1636</v>
      </c>
    </row>
    <row r="156" spans="1:43" s="118" customFormat="1" ht="51" hidden="1" customHeight="1" x14ac:dyDescent="0.2">
      <c r="A156" s="115" t="s">
        <v>14</v>
      </c>
      <c r="B156" s="115" t="s">
        <v>388</v>
      </c>
      <c r="C156" s="115" t="s">
        <v>158</v>
      </c>
      <c r="D156" s="115" t="s">
        <v>578</v>
      </c>
      <c r="E156" s="116">
        <v>7922</v>
      </c>
      <c r="F156" s="116">
        <v>3098</v>
      </c>
      <c r="G156" s="116">
        <v>352</v>
      </c>
      <c r="H156" s="116" t="s">
        <v>1909</v>
      </c>
      <c r="I156" s="164" t="s">
        <v>813</v>
      </c>
      <c r="J156" s="116" t="s">
        <v>811</v>
      </c>
      <c r="K156" s="116" t="s">
        <v>811</v>
      </c>
      <c r="L156" s="117">
        <v>759.71</v>
      </c>
      <c r="M156" s="117">
        <v>113.27</v>
      </c>
      <c r="N156" s="188" t="s">
        <v>811</v>
      </c>
      <c r="O156" s="116" t="s">
        <v>860</v>
      </c>
      <c r="P156" s="116" t="s">
        <v>1910</v>
      </c>
      <c r="Q156" s="116" t="s">
        <v>824</v>
      </c>
      <c r="R156" s="116">
        <v>65.83</v>
      </c>
      <c r="S156" s="116" t="s">
        <v>846</v>
      </c>
      <c r="T156" s="116">
        <v>1</v>
      </c>
      <c r="U156" s="188" t="s">
        <v>2435</v>
      </c>
      <c r="V156" s="188" t="s">
        <v>811</v>
      </c>
      <c r="W156" s="188" t="s">
        <v>769</v>
      </c>
      <c r="X156" s="188" t="s">
        <v>827</v>
      </c>
      <c r="Y156" s="188" t="s">
        <v>822</v>
      </c>
      <c r="Z156" s="188" t="s">
        <v>811</v>
      </c>
      <c r="AA156" s="188" t="s">
        <v>790</v>
      </c>
      <c r="AB156" s="188" t="s">
        <v>799</v>
      </c>
      <c r="AC156" s="188" t="s">
        <v>807</v>
      </c>
      <c r="AD156" s="188" t="s">
        <v>812</v>
      </c>
      <c r="AE156" s="188"/>
      <c r="AF156" s="188"/>
      <c r="AG156" s="188"/>
      <c r="AH156" s="188"/>
      <c r="AI156" s="188"/>
      <c r="AJ156" s="188"/>
      <c r="AK156" s="188"/>
      <c r="AL156" s="188"/>
      <c r="AM156" s="188"/>
      <c r="AN156" s="188"/>
      <c r="AO156" s="188"/>
      <c r="AP156" s="189" t="s">
        <v>2436</v>
      </c>
      <c r="AQ156" s="119"/>
    </row>
    <row r="157" spans="1:43" s="118" customFormat="1" ht="63.75" hidden="1" customHeight="1" x14ac:dyDescent="0.2">
      <c r="A157" s="115" t="s">
        <v>14</v>
      </c>
      <c r="B157" s="115" t="s">
        <v>388</v>
      </c>
      <c r="C157" s="115" t="s">
        <v>159</v>
      </c>
      <c r="D157" s="289" t="s">
        <v>579</v>
      </c>
      <c r="E157" s="164">
        <v>14961</v>
      </c>
      <c r="F157" s="164">
        <v>3070</v>
      </c>
      <c r="G157" s="164">
        <v>241</v>
      </c>
      <c r="H157" s="164" t="s">
        <v>1911</v>
      </c>
      <c r="I157" s="164" t="s">
        <v>2382</v>
      </c>
      <c r="J157" s="164" t="s">
        <v>811</v>
      </c>
      <c r="K157" s="164" t="s">
        <v>811</v>
      </c>
      <c r="L157" s="243">
        <v>700</v>
      </c>
      <c r="M157" s="243">
        <v>274.14</v>
      </c>
      <c r="N157" s="188" t="s">
        <v>811</v>
      </c>
      <c r="O157" s="164" t="s">
        <v>860</v>
      </c>
      <c r="P157" s="164" t="s">
        <v>1912</v>
      </c>
      <c r="Q157" s="164" t="s">
        <v>824</v>
      </c>
      <c r="R157" s="116">
        <v>216</v>
      </c>
      <c r="S157" s="116" t="s">
        <v>716</v>
      </c>
      <c r="T157" s="116">
        <v>2</v>
      </c>
      <c r="U157" s="188" t="s">
        <v>2437</v>
      </c>
      <c r="V157" s="188" t="s">
        <v>811</v>
      </c>
      <c r="W157" s="188" t="s">
        <v>1524</v>
      </c>
      <c r="X157" s="188" t="s">
        <v>827</v>
      </c>
      <c r="Y157" s="188" t="s">
        <v>822</v>
      </c>
      <c r="Z157" s="188" t="s">
        <v>811</v>
      </c>
      <c r="AA157" s="188" t="s">
        <v>790</v>
      </c>
      <c r="AB157" s="188" t="s">
        <v>799</v>
      </c>
      <c r="AC157" s="188" t="s">
        <v>807</v>
      </c>
      <c r="AD157" s="188" t="s">
        <v>812</v>
      </c>
      <c r="AE157" s="188"/>
      <c r="AF157" s="188"/>
      <c r="AG157" s="188"/>
      <c r="AH157" s="188"/>
      <c r="AI157" s="188"/>
      <c r="AJ157" s="188"/>
      <c r="AK157" s="188"/>
      <c r="AL157" s="188"/>
      <c r="AM157" s="188"/>
      <c r="AN157" s="188"/>
      <c r="AO157" s="188"/>
      <c r="AP157" s="189" t="s">
        <v>2436</v>
      </c>
      <c r="AQ157" s="119"/>
    </row>
    <row r="158" spans="1:43" ht="38.25" hidden="1" customHeight="1" x14ac:dyDescent="0.2">
      <c r="A158" s="82" t="s">
        <v>11</v>
      </c>
      <c r="B158" s="5" t="s">
        <v>389</v>
      </c>
      <c r="C158" s="72" t="s">
        <v>160</v>
      </c>
      <c r="D158" s="289" t="s">
        <v>580</v>
      </c>
      <c r="E158" s="107">
        <v>5680</v>
      </c>
      <c r="F158" s="107">
        <v>1468</v>
      </c>
      <c r="G158" s="107">
        <v>112</v>
      </c>
      <c r="H158" s="124" t="s">
        <v>2151</v>
      </c>
      <c r="I158" s="107" t="s">
        <v>813</v>
      </c>
      <c r="J158" s="124" t="s">
        <v>2152</v>
      </c>
      <c r="K158" s="124" t="s">
        <v>811</v>
      </c>
      <c r="L158" s="108">
        <v>407.96</v>
      </c>
      <c r="M158" s="108">
        <v>123.55</v>
      </c>
      <c r="N158" s="168" t="s">
        <v>811</v>
      </c>
      <c r="O158" s="124" t="s">
        <v>840</v>
      </c>
      <c r="P158" s="124"/>
      <c r="Q158" s="124" t="s">
        <v>824</v>
      </c>
      <c r="R158" s="177">
        <v>81.67</v>
      </c>
      <c r="S158" s="124" t="s">
        <v>2400</v>
      </c>
      <c r="T158" s="124">
        <v>1</v>
      </c>
      <c r="U158" s="168">
        <v>600</v>
      </c>
      <c r="V158" s="168" t="s">
        <v>811</v>
      </c>
      <c r="W158" s="168" t="s">
        <v>771</v>
      </c>
      <c r="X158" s="168" t="s">
        <v>826</v>
      </c>
      <c r="Y158" s="168" t="s">
        <v>2390</v>
      </c>
      <c r="Z158" s="168" t="s">
        <v>811</v>
      </c>
      <c r="AA158" s="168" t="s">
        <v>788</v>
      </c>
      <c r="AB158" s="168" t="s">
        <v>803</v>
      </c>
      <c r="AC158" s="168" t="s">
        <v>807</v>
      </c>
      <c r="AD158" s="168" t="s">
        <v>812</v>
      </c>
      <c r="AP158" s="190" t="s">
        <v>2153</v>
      </c>
    </row>
    <row r="159" spans="1:43" ht="38.25" hidden="1" customHeight="1" x14ac:dyDescent="0.2">
      <c r="A159" s="82" t="s">
        <v>11</v>
      </c>
      <c r="B159" s="5" t="s">
        <v>389</v>
      </c>
      <c r="C159" s="72" t="s">
        <v>161</v>
      </c>
      <c r="D159" s="5" t="s">
        <v>581</v>
      </c>
      <c r="E159" s="107">
        <v>178</v>
      </c>
      <c r="F159" s="107">
        <v>58</v>
      </c>
      <c r="G159" s="107">
        <v>2</v>
      </c>
      <c r="H159" s="124" t="s">
        <v>2154</v>
      </c>
      <c r="I159" s="124" t="s">
        <v>2382</v>
      </c>
      <c r="J159" s="124" t="s">
        <v>1526</v>
      </c>
      <c r="K159" s="124" t="s">
        <v>812</v>
      </c>
      <c r="L159" s="108">
        <v>14.21</v>
      </c>
      <c r="M159" s="108">
        <v>0.02</v>
      </c>
      <c r="N159" s="168" t="s">
        <v>812</v>
      </c>
      <c r="O159" s="124"/>
      <c r="P159" s="124"/>
      <c r="Q159" s="124" t="s">
        <v>2383</v>
      </c>
      <c r="R159" s="177">
        <v>2.52</v>
      </c>
      <c r="S159" s="124" t="s">
        <v>716</v>
      </c>
      <c r="T159" s="124">
        <v>0</v>
      </c>
      <c r="U159" s="168">
        <v>0</v>
      </c>
      <c r="V159" s="168" t="s">
        <v>811</v>
      </c>
      <c r="W159" s="168" t="s">
        <v>771</v>
      </c>
      <c r="X159" s="168" t="s">
        <v>826</v>
      </c>
      <c r="Y159" s="168" t="s">
        <v>822</v>
      </c>
      <c r="Z159" s="168" t="s">
        <v>811</v>
      </c>
      <c r="AA159" s="168" t="s">
        <v>788</v>
      </c>
      <c r="AB159" s="168" t="s">
        <v>803</v>
      </c>
      <c r="AC159" s="168" t="s">
        <v>807</v>
      </c>
      <c r="AD159" s="168" t="s">
        <v>812</v>
      </c>
      <c r="AP159" s="190" t="s">
        <v>2155</v>
      </c>
    </row>
    <row r="160" spans="1:43" ht="165" hidden="1" customHeight="1" x14ac:dyDescent="0.2">
      <c r="A160" s="82" t="s">
        <v>11</v>
      </c>
      <c r="B160" s="5" t="s">
        <v>389</v>
      </c>
      <c r="C160" s="72" t="s">
        <v>162</v>
      </c>
      <c r="D160" s="5" t="s">
        <v>582</v>
      </c>
      <c r="E160" s="107">
        <v>44495</v>
      </c>
      <c r="F160" s="107">
        <v>12035</v>
      </c>
      <c r="G160" s="107">
        <v>986</v>
      </c>
      <c r="H160" s="124" t="s">
        <v>2156</v>
      </c>
      <c r="I160" s="124" t="s">
        <v>2382</v>
      </c>
      <c r="J160" s="124" t="s">
        <v>1526</v>
      </c>
      <c r="K160" s="124" t="s">
        <v>811</v>
      </c>
      <c r="L160" s="108">
        <v>3446.06</v>
      </c>
      <c r="M160" s="108">
        <v>1168.1400000000001</v>
      </c>
      <c r="N160" s="168" t="s">
        <v>811</v>
      </c>
      <c r="O160" s="124" t="s">
        <v>860</v>
      </c>
      <c r="P160" s="124" t="s">
        <v>2157</v>
      </c>
      <c r="Q160" s="124" t="s">
        <v>2383</v>
      </c>
      <c r="R160" s="177">
        <v>365.77</v>
      </c>
      <c r="S160" s="124" t="s">
        <v>2400</v>
      </c>
      <c r="T160" s="124">
        <v>4</v>
      </c>
      <c r="U160" s="168">
        <v>7650</v>
      </c>
      <c r="V160" s="168" t="s">
        <v>811</v>
      </c>
      <c r="W160" s="168" t="s">
        <v>769</v>
      </c>
      <c r="X160" s="168" t="s">
        <v>826</v>
      </c>
      <c r="Y160" s="168" t="s">
        <v>820</v>
      </c>
      <c r="Z160" s="168" t="s">
        <v>811</v>
      </c>
      <c r="AA160" s="168" t="s">
        <v>788</v>
      </c>
      <c r="AB160" s="168" t="s">
        <v>803</v>
      </c>
      <c r="AC160" s="168" t="s">
        <v>807</v>
      </c>
      <c r="AD160" s="168" t="s">
        <v>812</v>
      </c>
      <c r="AP160" s="190" t="s">
        <v>2158</v>
      </c>
    </row>
    <row r="161" spans="1:43" ht="38.25" hidden="1" customHeight="1" x14ac:dyDescent="0.2">
      <c r="A161" s="82" t="s">
        <v>11</v>
      </c>
      <c r="B161" s="5" t="s">
        <v>389</v>
      </c>
      <c r="C161" s="72" t="s">
        <v>163</v>
      </c>
      <c r="D161" s="289" t="s">
        <v>2549</v>
      </c>
      <c r="E161" s="107">
        <v>1993</v>
      </c>
      <c r="F161" s="107">
        <v>537</v>
      </c>
      <c r="G161" s="107">
        <v>35</v>
      </c>
      <c r="H161" s="124" t="s">
        <v>2159</v>
      </c>
      <c r="I161" s="124" t="s">
        <v>2382</v>
      </c>
      <c r="J161" s="124" t="s">
        <v>1526</v>
      </c>
      <c r="K161" s="124" t="s">
        <v>811</v>
      </c>
      <c r="L161" s="108">
        <v>122.81</v>
      </c>
      <c r="M161" s="108">
        <v>62.19</v>
      </c>
      <c r="N161" s="168" t="s">
        <v>812</v>
      </c>
      <c r="O161" s="124"/>
      <c r="P161" s="124"/>
      <c r="Q161" s="124" t="s">
        <v>825</v>
      </c>
      <c r="R161" s="177">
        <v>33.86</v>
      </c>
      <c r="S161" s="124" t="s">
        <v>716</v>
      </c>
      <c r="T161" s="124">
        <v>1</v>
      </c>
      <c r="U161" s="168">
        <v>80</v>
      </c>
      <c r="V161" s="168" t="s">
        <v>811</v>
      </c>
      <c r="W161" s="168" t="s">
        <v>771</v>
      </c>
      <c r="X161" s="168" t="s">
        <v>826</v>
      </c>
      <c r="Y161" s="168" t="s">
        <v>822</v>
      </c>
      <c r="Z161" s="168" t="s">
        <v>811</v>
      </c>
      <c r="AA161" s="168" t="s">
        <v>788</v>
      </c>
      <c r="AB161" s="168" t="s">
        <v>803</v>
      </c>
      <c r="AC161" s="168" t="s">
        <v>807</v>
      </c>
      <c r="AD161" s="168" t="s">
        <v>812</v>
      </c>
      <c r="AP161" s="190" t="s">
        <v>2160</v>
      </c>
    </row>
    <row r="162" spans="1:43" ht="38.25" hidden="1" customHeight="1" x14ac:dyDescent="0.2">
      <c r="A162" s="82" t="s">
        <v>11</v>
      </c>
      <c r="B162" s="112" t="s">
        <v>390</v>
      </c>
      <c r="C162" s="72" t="s">
        <v>164</v>
      </c>
      <c r="D162" s="289" t="s">
        <v>583</v>
      </c>
      <c r="E162" s="124">
        <v>12096</v>
      </c>
      <c r="F162" s="124">
        <v>4546</v>
      </c>
      <c r="G162" s="124">
        <v>393</v>
      </c>
      <c r="H162" s="124" t="s">
        <v>1638</v>
      </c>
      <c r="I162" s="124" t="s">
        <v>813</v>
      </c>
      <c r="J162" s="124" t="s">
        <v>811</v>
      </c>
      <c r="K162" s="124" t="s">
        <v>811</v>
      </c>
      <c r="L162" s="125">
        <v>852.37</v>
      </c>
      <c r="M162" s="125">
        <v>250.96</v>
      </c>
      <c r="N162" s="168" t="s">
        <v>811</v>
      </c>
      <c r="O162" s="124" t="s">
        <v>839</v>
      </c>
      <c r="P162" s="124"/>
      <c r="Q162" s="124" t="s">
        <v>825</v>
      </c>
      <c r="R162" s="91">
        <v>195</v>
      </c>
      <c r="S162" s="91" t="s">
        <v>2400</v>
      </c>
      <c r="T162" s="91">
        <v>2</v>
      </c>
      <c r="U162" s="168" t="s">
        <v>1938</v>
      </c>
      <c r="V162" s="168" t="s">
        <v>811</v>
      </c>
      <c r="W162" s="168" t="s">
        <v>771</v>
      </c>
      <c r="X162" s="168" t="s">
        <v>827</v>
      </c>
      <c r="Y162" s="168" t="s">
        <v>820</v>
      </c>
      <c r="Z162" s="168" t="s">
        <v>816</v>
      </c>
    </row>
    <row r="163" spans="1:43" ht="67.5" hidden="1" customHeight="1" x14ac:dyDescent="0.2">
      <c r="A163" s="82" t="s">
        <v>11</v>
      </c>
      <c r="B163" s="5" t="s">
        <v>389</v>
      </c>
      <c r="C163" s="72" t="s">
        <v>165</v>
      </c>
      <c r="D163" s="289" t="s">
        <v>2550</v>
      </c>
      <c r="E163" s="107">
        <v>7721</v>
      </c>
      <c r="F163" s="107">
        <v>2361</v>
      </c>
      <c r="G163" s="107">
        <v>113</v>
      </c>
      <c r="H163" s="124" t="s">
        <v>2161</v>
      </c>
      <c r="I163" s="124" t="s">
        <v>2382</v>
      </c>
      <c r="J163" s="124" t="s">
        <v>1526</v>
      </c>
      <c r="K163" s="124" t="s">
        <v>811</v>
      </c>
      <c r="L163" s="108">
        <v>695.75</v>
      </c>
      <c r="M163" s="108">
        <v>88.45</v>
      </c>
      <c r="N163" s="168" t="s">
        <v>812</v>
      </c>
      <c r="O163" s="124"/>
      <c r="P163" s="124"/>
      <c r="Q163" s="124" t="s">
        <v>825</v>
      </c>
      <c r="R163" s="177">
        <v>124.44</v>
      </c>
      <c r="S163" s="124" t="s">
        <v>2400</v>
      </c>
      <c r="T163" s="124">
        <v>1</v>
      </c>
      <c r="U163" s="168">
        <v>600</v>
      </c>
      <c r="V163" s="168" t="s">
        <v>811</v>
      </c>
      <c r="W163" s="168" t="s">
        <v>769</v>
      </c>
      <c r="X163" s="168" t="s">
        <v>826</v>
      </c>
      <c r="Y163" s="168" t="s">
        <v>2390</v>
      </c>
      <c r="Z163" s="168" t="s">
        <v>811</v>
      </c>
      <c r="AA163" s="168" t="s">
        <v>788</v>
      </c>
      <c r="AB163" s="168" t="s">
        <v>803</v>
      </c>
      <c r="AC163" s="168" t="s">
        <v>807</v>
      </c>
      <c r="AD163" s="168" t="s">
        <v>812</v>
      </c>
      <c r="AP163" s="190" t="s">
        <v>2162</v>
      </c>
    </row>
    <row r="164" spans="1:43" ht="38.25" hidden="1" customHeight="1" x14ac:dyDescent="0.2">
      <c r="A164" s="4" t="s">
        <v>8</v>
      </c>
      <c r="B164" s="112" t="s">
        <v>392</v>
      </c>
      <c r="C164" s="90" t="s">
        <v>166</v>
      </c>
      <c r="D164" s="284" t="s">
        <v>584</v>
      </c>
      <c r="E164" s="191">
        <v>6987</v>
      </c>
      <c r="F164" s="91">
        <v>2795</v>
      </c>
      <c r="G164" s="91">
        <v>176</v>
      </c>
      <c r="H164" s="91" t="s">
        <v>1760</v>
      </c>
      <c r="I164" s="124" t="s">
        <v>2382</v>
      </c>
      <c r="J164" s="91" t="s">
        <v>1761</v>
      </c>
      <c r="K164" s="91" t="s">
        <v>811</v>
      </c>
      <c r="L164" s="93">
        <v>533</v>
      </c>
      <c r="M164" s="93">
        <v>401</v>
      </c>
      <c r="N164" s="168" t="s">
        <v>812</v>
      </c>
      <c r="O164" s="91"/>
      <c r="P164" s="91"/>
      <c r="Q164" s="91" t="s">
        <v>824</v>
      </c>
      <c r="R164" s="91">
        <v>45</v>
      </c>
      <c r="S164" s="91" t="s">
        <v>844</v>
      </c>
      <c r="T164" s="91">
        <v>5</v>
      </c>
      <c r="U164" s="91">
        <v>2920</v>
      </c>
      <c r="V164" s="168" t="s">
        <v>811</v>
      </c>
      <c r="W164" s="168" t="s">
        <v>771</v>
      </c>
      <c r="X164" s="168" t="s">
        <v>826</v>
      </c>
      <c r="Y164" s="168" t="s">
        <v>820</v>
      </c>
      <c r="Z164" s="168" t="s">
        <v>816</v>
      </c>
    </row>
    <row r="165" spans="1:43" ht="62.25" hidden="1" customHeight="1" x14ac:dyDescent="0.2">
      <c r="A165" s="82" t="s">
        <v>8</v>
      </c>
      <c r="B165" s="84" t="s">
        <v>1546</v>
      </c>
      <c r="C165" s="72" t="s">
        <v>167</v>
      </c>
      <c r="D165" s="289" t="s">
        <v>2551</v>
      </c>
      <c r="E165" s="91">
        <v>2023</v>
      </c>
      <c r="F165" s="91">
        <v>537</v>
      </c>
      <c r="G165" s="91">
        <v>17</v>
      </c>
      <c r="H165" s="91" t="s">
        <v>1547</v>
      </c>
      <c r="I165" s="124" t="s">
        <v>2382</v>
      </c>
      <c r="J165" s="91" t="s">
        <v>1504</v>
      </c>
      <c r="K165" s="91" t="s">
        <v>1505</v>
      </c>
      <c r="L165" s="93">
        <v>66</v>
      </c>
      <c r="M165" s="93">
        <v>2.2999999999999998</v>
      </c>
      <c r="N165" s="168" t="s">
        <v>1504</v>
      </c>
      <c r="O165" s="91"/>
      <c r="P165" s="91"/>
      <c r="Q165" s="91"/>
      <c r="R165" s="228">
        <v>16.399999999999999</v>
      </c>
      <c r="S165" s="91" t="s">
        <v>716</v>
      </c>
      <c r="T165" s="91">
        <v>9</v>
      </c>
      <c r="U165" s="168">
        <v>540</v>
      </c>
      <c r="V165" s="168" t="s">
        <v>811</v>
      </c>
      <c r="W165" s="168" t="s">
        <v>771</v>
      </c>
      <c r="X165" s="168" t="s">
        <v>828</v>
      </c>
      <c r="Y165" s="168" t="s">
        <v>821</v>
      </c>
      <c r="Z165" s="168" t="s">
        <v>816</v>
      </c>
      <c r="AA165" s="168" t="s">
        <v>793</v>
      </c>
      <c r="AB165" s="168" t="s">
        <v>799</v>
      </c>
      <c r="AC165" s="168" t="s">
        <v>806</v>
      </c>
      <c r="AD165" s="168" t="s">
        <v>812</v>
      </c>
      <c r="AP165" s="169" t="s">
        <v>1548</v>
      </c>
    </row>
    <row r="166" spans="1:43" ht="39.75" hidden="1" customHeight="1" x14ac:dyDescent="0.2">
      <c r="A166" s="82" t="s">
        <v>8</v>
      </c>
      <c r="B166" s="112" t="s">
        <v>393</v>
      </c>
      <c r="C166" s="72" t="s">
        <v>167</v>
      </c>
      <c r="D166" s="289" t="s">
        <v>585</v>
      </c>
      <c r="E166" s="192">
        <v>1172</v>
      </c>
      <c r="F166" s="91">
        <v>706</v>
      </c>
      <c r="G166" s="91">
        <v>56</v>
      </c>
      <c r="H166" s="91" t="s">
        <v>1776</v>
      </c>
      <c r="I166" s="124" t="s">
        <v>2382</v>
      </c>
      <c r="J166" s="91"/>
      <c r="K166" s="91"/>
      <c r="L166" s="125">
        <v>94</v>
      </c>
      <c r="M166" s="93">
        <v>13</v>
      </c>
      <c r="O166" s="91"/>
      <c r="P166" s="91"/>
      <c r="Q166" s="91" t="s">
        <v>825</v>
      </c>
      <c r="R166" s="91">
        <v>35</v>
      </c>
      <c r="S166" s="91" t="s">
        <v>845</v>
      </c>
      <c r="T166" s="91">
        <v>3</v>
      </c>
      <c r="U166" s="174">
        <v>500</v>
      </c>
      <c r="X166" s="168" t="s">
        <v>828</v>
      </c>
      <c r="Y166" s="168" t="s">
        <v>821</v>
      </c>
      <c r="Z166" s="168" t="s">
        <v>816</v>
      </c>
    </row>
    <row r="167" spans="1:43" ht="48.75" hidden="1" customHeight="1" x14ac:dyDescent="0.2">
      <c r="A167" s="152" t="s">
        <v>8</v>
      </c>
      <c r="B167" s="112" t="s">
        <v>394</v>
      </c>
      <c r="C167" s="244" t="s">
        <v>168</v>
      </c>
      <c r="D167" s="289" t="s">
        <v>586</v>
      </c>
      <c r="E167" s="91">
        <v>10886</v>
      </c>
      <c r="F167" s="91">
        <v>8138</v>
      </c>
      <c r="G167" s="91">
        <v>1851</v>
      </c>
      <c r="H167" s="91" t="s">
        <v>2293</v>
      </c>
      <c r="I167" s="124" t="s">
        <v>813</v>
      </c>
      <c r="J167" s="113" t="s">
        <v>2294</v>
      </c>
      <c r="K167" s="91" t="s">
        <v>811</v>
      </c>
      <c r="L167" s="125">
        <v>1899</v>
      </c>
      <c r="M167" s="93">
        <v>2079</v>
      </c>
      <c r="N167" s="168" t="s">
        <v>812</v>
      </c>
      <c r="O167" s="91"/>
      <c r="P167" s="91"/>
      <c r="Q167" s="91" t="s">
        <v>825</v>
      </c>
      <c r="R167" s="91">
        <v>241</v>
      </c>
      <c r="S167" s="91" t="s">
        <v>846</v>
      </c>
      <c r="T167" s="91">
        <v>26</v>
      </c>
      <c r="U167" s="168" t="s">
        <v>2295</v>
      </c>
      <c r="V167" s="168" t="s">
        <v>811</v>
      </c>
      <c r="W167" s="168" t="s">
        <v>1524</v>
      </c>
      <c r="X167" s="168" t="s">
        <v>827</v>
      </c>
      <c r="Y167" s="168" t="s">
        <v>821</v>
      </c>
      <c r="Z167" s="168" t="s">
        <v>816</v>
      </c>
      <c r="AP167" s="169" t="s">
        <v>2296</v>
      </c>
    </row>
    <row r="168" spans="1:43" s="549" customFormat="1" ht="56.25" hidden="1" x14ac:dyDescent="0.2">
      <c r="A168" s="4" t="s">
        <v>8</v>
      </c>
      <c r="B168" s="112" t="s">
        <v>395</v>
      </c>
      <c r="C168" s="90" t="s">
        <v>169</v>
      </c>
      <c r="D168" s="547" t="s">
        <v>587</v>
      </c>
      <c r="E168" s="91">
        <v>3857</v>
      </c>
      <c r="F168" s="91">
        <v>1457</v>
      </c>
      <c r="G168" s="91">
        <v>107</v>
      </c>
      <c r="H168" s="91" t="s">
        <v>169</v>
      </c>
      <c r="I168" s="124" t="s">
        <v>813</v>
      </c>
      <c r="J168" s="91" t="s">
        <v>1505</v>
      </c>
      <c r="K168" s="91" t="s">
        <v>1505</v>
      </c>
      <c r="L168" s="125">
        <v>670</v>
      </c>
      <c r="M168" s="93">
        <v>40</v>
      </c>
      <c r="N168" s="170" t="s">
        <v>811</v>
      </c>
      <c r="O168" s="91" t="s">
        <v>840</v>
      </c>
      <c r="P168" s="91"/>
      <c r="Q168" s="91" t="s">
        <v>824</v>
      </c>
      <c r="R168" s="91">
        <v>58</v>
      </c>
      <c r="S168" s="91" t="s">
        <v>846</v>
      </c>
      <c r="T168" s="91">
        <v>9</v>
      </c>
      <c r="U168" s="170" t="s">
        <v>1580</v>
      </c>
      <c r="V168" s="170" t="s">
        <v>811</v>
      </c>
      <c r="W168" s="170" t="s">
        <v>769</v>
      </c>
      <c r="X168" s="170" t="s">
        <v>827</v>
      </c>
      <c r="Y168" s="170" t="s">
        <v>821</v>
      </c>
      <c r="Z168" s="170" t="s">
        <v>811</v>
      </c>
      <c r="AA168" s="170" t="s">
        <v>788</v>
      </c>
      <c r="AB168" s="170" t="s">
        <v>801</v>
      </c>
      <c r="AC168" s="170" t="s">
        <v>806</v>
      </c>
      <c r="AD168" s="170" t="s">
        <v>812</v>
      </c>
      <c r="AE168" s="170"/>
      <c r="AF168" s="170"/>
      <c r="AG168" s="170"/>
      <c r="AH168" s="170"/>
      <c r="AI168" s="170"/>
      <c r="AJ168" s="170"/>
      <c r="AK168" s="170"/>
      <c r="AL168" s="170"/>
      <c r="AM168" s="170"/>
      <c r="AN168" s="170"/>
      <c r="AO168" s="170"/>
      <c r="AP168" s="171"/>
      <c r="AQ168" s="548"/>
    </row>
    <row r="169" spans="1:43" ht="50.25" hidden="1" customHeight="1" x14ac:dyDescent="0.2">
      <c r="A169" s="82" t="s">
        <v>8</v>
      </c>
      <c r="B169" s="84" t="s">
        <v>1546</v>
      </c>
      <c r="C169" s="72" t="s">
        <v>170</v>
      </c>
      <c r="D169" s="289" t="s">
        <v>2552</v>
      </c>
      <c r="E169" s="91">
        <v>6418</v>
      </c>
      <c r="F169" s="91">
        <v>2742</v>
      </c>
      <c r="G169" s="91">
        <v>275</v>
      </c>
      <c r="H169" s="91" t="s">
        <v>1549</v>
      </c>
      <c r="I169" s="124" t="s">
        <v>2382</v>
      </c>
      <c r="J169" s="91" t="s">
        <v>1505</v>
      </c>
      <c r="K169" s="91" t="s">
        <v>1505</v>
      </c>
      <c r="L169" s="125">
        <v>594.29999999999995</v>
      </c>
      <c r="M169" s="93">
        <v>184</v>
      </c>
      <c r="N169" s="168" t="s">
        <v>1505</v>
      </c>
      <c r="O169" s="91" t="s">
        <v>839</v>
      </c>
      <c r="P169" s="91"/>
      <c r="Q169" s="91" t="s">
        <v>825</v>
      </c>
      <c r="R169" s="228">
        <v>34.67</v>
      </c>
      <c r="S169" s="91" t="s">
        <v>846</v>
      </c>
      <c r="T169" s="91">
        <v>13</v>
      </c>
      <c r="U169" s="168">
        <v>3740</v>
      </c>
      <c r="V169" s="168" t="s">
        <v>811</v>
      </c>
      <c r="W169" s="168" t="s">
        <v>771</v>
      </c>
      <c r="X169" s="168" t="s">
        <v>828</v>
      </c>
      <c r="Y169" s="168" t="s">
        <v>821</v>
      </c>
      <c r="Z169" s="168" t="s">
        <v>811</v>
      </c>
      <c r="AA169" s="168" t="s">
        <v>793</v>
      </c>
      <c r="AB169" s="168" t="s">
        <v>799</v>
      </c>
      <c r="AC169" s="168" t="s">
        <v>806</v>
      </c>
      <c r="AD169" s="168" t="s">
        <v>812</v>
      </c>
      <c r="AP169" s="169" t="s">
        <v>1550</v>
      </c>
    </row>
    <row r="170" spans="1:43" s="549" customFormat="1" ht="51" hidden="1" customHeight="1" x14ac:dyDescent="0.2">
      <c r="A170" s="4" t="s">
        <v>8</v>
      </c>
      <c r="B170" s="112" t="s">
        <v>395</v>
      </c>
      <c r="C170" s="90" t="s">
        <v>171</v>
      </c>
      <c r="D170" s="5" t="s">
        <v>588</v>
      </c>
      <c r="E170" s="91">
        <v>8</v>
      </c>
      <c r="F170" s="91"/>
      <c r="G170" s="91"/>
      <c r="H170" s="91"/>
      <c r="I170" s="124" t="s">
        <v>813</v>
      </c>
      <c r="J170" s="91" t="s">
        <v>1505</v>
      </c>
      <c r="K170" s="91" t="s">
        <v>1505</v>
      </c>
      <c r="L170" s="125">
        <v>7</v>
      </c>
      <c r="M170" s="93"/>
      <c r="N170" s="170" t="s">
        <v>812</v>
      </c>
      <c r="O170" s="91"/>
      <c r="P170" s="91"/>
      <c r="Q170" s="91" t="s">
        <v>824</v>
      </c>
      <c r="R170" s="91"/>
      <c r="S170" s="91" t="s">
        <v>846</v>
      </c>
      <c r="T170" s="91">
        <v>1</v>
      </c>
      <c r="U170" s="170" t="s">
        <v>1581</v>
      </c>
      <c r="V170" s="170" t="s">
        <v>811</v>
      </c>
      <c r="W170" s="170" t="s">
        <v>769</v>
      </c>
      <c r="X170" s="170" t="s">
        <v>827</v>
      </c>
      <c r="Y170" s="170" t="s">
        <v>821</v>
      </c>
      <c r="Z170" s="170" t="s">
        <v>811</v>
      </c>
      <c r="AA170" s="170" t="s">
        <v>788</v>
      </c>
      <c r="AB170" s="170" t="s">
        <v>801</v>
      </c>
      <c r="AC170" s="170" t="s">
        <v>806</v>
      </c>
      <c r="AD170" s="170" t="s">
        <v>812</v>
      </c>
      <c r="AE170" s="170"/>
      <c r="AF170" s="170"/>
      <c r="AG170" s="170"/>
      <c r="AH170" s="170"/>
      <c r="AI170" s="170"/>
      <c r="AJ170" s="170"/>
      <c r="AK170" s="170"/>
      <c r="AL170" s="170"/>
      <c r="AM170" s="170"/>
      <c r="AN170" s="170"/>
      <c r="AO170" s="170"/>
      <c r="AP170" s="171"/>
      <c r="AQ170" s="548"/>
    </row>
    <row r="171" spans="1:43" ht="92.25" hidden="1" customHeight="1" x14ac:dyDescent="0.2">
      <c r="A171" s="82" t="s">
        <v>8</v>
      </c>
      <c r="B171" s="5" t="s">
        <v>393</v>
      </c>
      <c r="C171" s="72" t="s">
        <v>172</v>
      </c>
      <c r="D171" s="5" t="s">
        <v>589</v>
      </c>
      <c r="E171" s="124">
        <v>511</v>
      </c>
      <c r="F171" s="91">
        <v>241</v>
      </c>
      <c r="G171" s="91">
        <v>18</v>
      </c>
      <c r="H171" s="91" t="s">
        <v>1777</v>
      </c>
      <c r="I171" s="124" t="s">
        <v>2382</v>
      </c>
      <c r="J171" s="91" t="s">
        <v>1505</v>
      </c>
      <c r="K171" s="91" t="s">
        <v>1505</v>
      </c>
      <c r="L171" s="125">
        <v>40</v>
      </c>
      <c r="M171" s="93">
        <v>6</v>
      </c>
      <c r="N171" s="168" t="s">
        <v>812</v>
      </c>
      <c r="O171" s="91"/>
      <c r="P171" s="91"/>
      <c r="Q171" s="91" t="s">
        <v>824</v>
      </c>
      <c r="R171" s="91">
        <v>22</v>
      </c>
      <c r="S171" s="91" t="s">
        <v>851</v>
      </c>
      <c r="T171" s="91">
        <v>1</v>
      </c>
      <c r="U171" s="174">
        <v>100</v>
      </c>
      <c r="V171" s="168" t="s">
        <v>811</v>
      </c>
      <c r="W171" s="168" t="s">
        <v>771</v>
      </c>
      <c r="X171" s="168" t="s">
        <v>828</v>
      </c>
      <c r="Y171" s="168" t="s">
        <v>821</v>
      </c>
      <c r="Z171" s="168" t="s">
        <v>811</v>
      </c>
      <c r="AA171" s="168" t="s">
        <v>788</v>
      </c>
      <c r="AB171" s="168" t="s">
        <v>799</v>
      </c>
      <c r="AC171" s="168" t="s">
        <v>806</v>
      </c>
      <c r="AD171" s="168" t="s">
        <v>812</v>
      </c>
      <c r="AI171" s="173">
        <v>42664</v>
      </c>
      <c r="AJ171" s="173">
        <v>42668</v>
      </c>
      <c r="AK171" s="168" t="s">
        <v>1778</v>
      </c>
      <c r="AP171" s="169" t="s">
        <v>1779</v>
      </c>
    </row>
    <row r="172" spans="1:43" ht="56.25" hidden="1" x14ac:dyDescent="0.2">
      <c r="A172" s="82" t="s">
        <v>8</v>
      </c>
      <c r="B172" s="84" t="s">
        <v>1546</v>
      </c>
      <c r="C172" s="72" t="s">
        <v>173</v>
      </c>
      <c r="D172" s="5" t="s">
        <v>590</v>
      </c>
      <c r="E172" s="91">
        <v>1631</v>
      </c>
      <c r="F172" s="91">
        <v>1128</v>
      </c>
      <c r="G172" s="91">
        <v>107</v>
      </c>
      <c r="H172" s="91" t="s">
        <v>1551</v>
      </c>
      <c r="I172" s="124" t="s">
        <v>2382</v>
      </c>
      <c r="J172" s="91" t="s">
        <v>1505</v>
      </c>
      <c r="K172" s="91" t="s">
        <v>1505</v>
      </c>
      <c r="L172" s="93">
        <v>181</v>
      </c>
      <c r="M172" s="93">
        <v>77</v>
      </c>
      <c r="N172" s="168" t="s">
        <v>1505</v>
      </c>
      <c r="O172" s="91" t="s">
        <v>838</v>
      </c>
      <c r="P172" s="91" t="s">
        <v>1552</v>
      </c>
      <c r="Q172" s="91" t="s">
        <v>824</v>
      </c>
      <c r="R172" s="228">
        <v>17.600000000000001</v>
      </c>
      <c r="S172" s="91" t="s">
        <v>846</v>
      </c>
      <c r="T172" s="91">
        <v>5</v>
      </c>
      <c r="U172" s="168">
        <v>1230</v>
      </c>
      <c r="V172" s="168" t="s">
        <v>811</v>
      </c>
      <c r="W172" s="168" t="s">
        <v>771</v>
      </c>
      <c r="X172" s="168" t="s">
        <v>828</v>
      </c>
      <c r="Y172" s="168" t="s">
        <v>821</v>
      </c>
      <c r="Z172" s="168" t="s">
        <v>811</v>
      </c>
      <c r="AA172" s="168" t="s">
        <v>790</v>
      </c>
      <c r="AB172" s="168" t="s">
        <v>801</v>
      </c>
      <c r="AC172" s="168" t="s">
        <v>806</v>
      </c>
      <c r="AD172" s="168" t="s">
        <v>812</v>
      </c>
    </row>
    <row r="173" spans="1:43" ht="67.5" hidden="1" customHeight="1" x14ac:dyDescent="0.2">
      <c r="A173" s="82" t="s">
        <v>8</v>
      </c>
      <c r="B173" s="5" t="s">
        <v>397</v>
      </c>
      <c r="C173" s="72" t="s">
        <v>174</v>
      </c>
      <c r="D173" s="284" t="s">
        <v>2553</v>
      </c>
      <c r="E173" s="91">
        <v>316</v>
      </c>
      <c r="F173" s="124" t="s">
        <v>1571</v>
      </c>
      <c r="G173" s="124"/>
      <c r="H173" s="124"/>
      <c r="I173" s="124"/>
      <c r="J173" s="91"/>
      <c r="K173" s="91"/>
      <c r="L173" s="93">
        <v>18</v>
      </c>
      <c r="M173" s="193"/>
      <c r="O173" s="91"/>
      <c r="P173" s="91"/>
      <c r="Q173" s="91"/>
      <c r="R173" s="193"/>
      <c r="S173" s="193"/>
      <c r="T173" s="91"/>
    </row>
    <row r="174" spans="1:43" s="549" customFormat="1" ht="51" hidden="1" customHeight="1" x14ac:dyDescent="0.2">
      <c r="A174" s="4" t="s">
        <v>8</v>
      </c>
      <c r="B174" s="5" t="s">
        <v>395</v>
      </c>
      <c r="C174" s="90" t="s">
        <v>175</v>
      </c>
      <c r="D174" s="5" t="s">
        <v>591</v>
      </c>
      <c r="E174" s="91">
        <v>109</v>
      </c>
      <c r="F174" s="91"/>
      <c r="G174" s="91"/>
      <c r="H174" s="91"/>
      <c r="I174" s="124" t="s">
        <v>813</v>
      </c>
      <c r="J174" s="91" t="s">
        <v>1505</v>
      </c>
      <c r="K174" s="91" t="s">
        <v>1505</v>
      </c>
      <c r="L174" s="93">
        <v>4.9000000000000004</v>
      </c>
      <c r="M174" s="93"/>
      <c r="N174" s="170" t="s">
        <v>812</v>
      </c>
      <c r="O174" s="91"/>
      <c r="P174" s="91"/>
      <c r="Q174" s="91" t="s">
        <v>824</v>
      </c>
      <c r="R174" s="91"/>
      <c r="S174" s="91" t="s">
        <v>846</v>
      </c>
      <c r="T174" s="91">
        <v>1</v>
      </c>
      <c r="U174" s="170" t="s">
        <v>1581</v>
      </c>
      <c r="V174" s="170" t="s">
        <v>811</v>
      </c>
      <c r="W174" s="170" t="s">
        <v>769</v>
      </c>
      <c r="X174" s="170" t="s">
        <v>827</v>
      </c>
      <c r="Y174" s="170" t="s">
        <v>821</v>
      </c>
      <c r="Z174" s="170" t="s">
        <v>811</v>
      </c>
      <c r="AA174" s="170" t="s">
        <v>788</v>
      </c>
      <c r="AB174" s="170" t="s">
        <v>801</v>
      </c>
      <c r="AC174" s="170" t="s">
        <v>806</v>
      </c>
      <c r="AD174" s="170" t="s">
        <v>812</v>
      </c>
      <c r="AE174" s="170"/>
      <c r="AF174" s="170"/>
      <c r="AG174" s="170"/>
      <c r="AH174" s="170"/>
      <c r="AI174" s="170"/>
      <c r="AJ174" s="170"/>
      <c r="AK174" s="170"/>
      <c r="AL174" s="170"/>
      <c r="AM174" s="170"/>
      <c r="AN174" s="170"/>
      <c r="AO174" s="170"/>
      <c r="AP174" s="171"/>
      <c r="AQ174" s="548"/>
    </row>
    <row r="175" spans="1:43" ht="92.25" hidden="1" customHeight="1" x14ac:dyDescent="0.2">
      <c r="A175" s="82" t="s">
        <v>8</v>
      </c>
      <c r="B175" s="5" t="s">
        <v>393</v>
      </c>
      <c r="C175" s="72" t="s">
        <v>176</v>
      </c>
      <c r="D175" s="5" t="s">
        <v>592</v>
      </c>
      <c r="E175" s="124">
        <v>209</v>
      </c>
      <c r="F175" s="91">
        <v>100</v>
      </c>
      <c r="G175" s="91">
        <v>3</v>
      </c>
      <c r="H175" s="91" t="s">
        <v>1780</v>
      </c>
      <c r="I175" s="124" t="s">
        <v>813</v>
      </c>
      <c r="J175" s="91" t="s">
        <v>1505</v>
      </c>
      <c r="K175" s="91" t="s">
        <v>1505</v>
      </c>
      <c r="L175" s="193">
        <v>15</v>
      </c>
      <c r="M175" s="93">
        <v>1</v>
      </c>
      <c r="N175" s="168" t="s">
        <v>811</v>
      </c>
      <c r="O175" s="91" t="s">
        <v>841</v>
      </c>
      <c r="P175" s="91"/>
      <c r="Q175" s="91" t="s">
        <v>825</v>
      </c>
      <c r="R175" s="91">
        <v>15</v>
      </c>
      <c r="S175" s="91" t="s">
        <v>845</v>
      </c>
      <c r="T175" s="91">
        <v>2</v>
      </c>
      <c r="U175" s="174">
        <v>100</v>
      </c>
      <c r="V175" s="168" t="s">
        <v>811</v>
      </c>
      <c r="W175" s="168" t="s">
        <v>771</v>
      </c>
      <c r="X175" s="168" t="s">
        <v>828</v>
      </c>
      <c r="Y175" s="168" t="s">
        <v>821</v>
      </c>
      <c r="Z175" s="168" t="s">
        <v>816</v>
      </c>
    </row>
    <row r="176" spans="1:43" ht="68.25" hidden="1" customHeight="1" x14ac:dyDescent="0.2">
      <c r="A176" s="136" t="s">
        <v>8</v>
      </c>
      <c r="B176" s="237" t="s">
        <v>396</v>
      </c>
      <c r="C176" s="245" t="s">
        <v>177</v>
      </c>
      <c r="D176" s="137" t="s">
        <v>593</v>
      </c>
      <c r="E176" s="194">
        <v>395</v>
      </c>
      <c r="F176" s="195">
        <v>178</v>
      </c>
      <c r="G176" s="195">
        <v>24</v>
      </c>
      <c r="H176" s="195" t="s">
        <v>2052</v>
      </c>
      <c r="I176" s="139" t="s">
        <v>2382</v>
      </c>
      <c r="J176" s="195" t="s">
        <v>2053</v>
      </c>
      <c r="K176" s="195" t="s">
        <v>811</v>
      </c>
      <c r="L176" s="196">
        <v>40.67</v>
      </c>
      <c r="M176" s="196">
        <v>116.37</v>
      </c>
      <c r="N176" s="197" t="s">
        <v>811</v>
      </c>
      <c r="O176" s="195" t="s">
        <v>830</v>
      </c>
      <c r="P176" s="195"/>
      <c r="Q176" s="195" t="s">
        <v>825</v>
      </c>
      <c r="R176" s="229">
        <v>13.3</v>
      </c>
      <c r="S176" s="195" t="s">
        <v>845</v>
      </c>
      <c r="T176" s="195">
        <v>1</v>
      </c>
      <c r="U176" s="197">
        <v>100</v>
      </c>
      <c r="V176" s="197" t="s">
        <v>811</v>
      </c>
      <c r="W176" s="197" t="s">
        <v>769</v>
      </c>
      <c r="X176" s="198" t="s">
        <v>828</v>
      </c>
      <c r="Y176" s="198" t="s">
        <v>821</v>
      </c>
      <c r="Z176" s="198" t="s">
        <v>816</v>
      </c>
      <c r="AA176" s="198"/>
      <c r="AB176" s="198"/>
      <c r="AC176" s="198"/>
      <c r="AD176" s="198"/>
      <c r="AE176" s="198"/>
      <c r="AF176" s="198"/>
      <c r="AG176" s="198"/>
      <c r="AH176" s="198"/>
      <c r="AI176" s="198"/>
      <c r="AJ176" s="198"/>
      <c r="AK176" s="198"/>
      <c r="AL176" s="198"/>
      <c r="AM176" s="198"/>
      <c r="AN176" s="198"/>
      <c r="AO176" s="198"/>
      <c r="AP176" s="197" t="s">
        <v>2054</v>
      </c>
    </row>
    <row r="177" spans="1:43" ht="82.5" hidden="1" customHeight="1" x14ac:dyDescent="0.2">
      <c r="A177" s="133" t="s">
        <v>8</v>
      </c>
      <c r="B177" s="134" t="s">
        <v>396</v>
      </c>
      <c r="C177" s="138" t="s">
        <v>178</v>
      </c>
      <c r="D177" s="289" t="s">
        <v>2555</v>
      </c>
      <c r="E177" s="199">
        <v>3172</v>
      </c>
      <c r="F177" s="200">
        <v>1559</v>
      </c>
      <c r="G177" s="200">
        <v>111</v>
      </c>
      <c r="H177" s="200" t="s">
        <v>2055</v>
      </c>
      <c r="I177" s="201" t="s">
        <v>2382</v>
      </c>
      <c r="J177" s="200" t="s">
        <v>2056</v>
      </c>
      <c r="K177" s="200" t="s">
        <v>811</v>
      </c>
      <c r="L177" s="202">
        <v>398.88</v>
      </c>
      <c r="M177" s="202">
        <v>47.21</v>
      </c>
      <c r="N177" s="198" t="s">
        <v>812</v>
      </c>
      <c r="O177" s="200"/>
      <c r="P177" s="200"/>
      <c r="Q177" s="200" t="s">
        <v>2383</v>
      </c>
      <c r="R177" s="230">
        <v>121.1</v>
      </c>
      <c r="S177" s="195" t="s">
        <v>845</v>
      </c>
      <c r="T177" s="200">
        <v>35</v>
      </c>
      <c r="U177" s="197">
        <v>7969</v>
      </c>
      <c r="V177" s="198" t="s">
        <v>811</v>
      </c>
      <c r="W177" s="198" t="s">
        <v>771</v>
      </c>
      <c r="X177" s="198" t="s">
        <v>828</v>
      </c>
      <c r="Y177" s="198" t="s">
        <v>821</v>
      </c>
      <c r="Z177" s="198" t="s">
        <v>816</v>
      </c>
      <c r="AA177" s="198"/>
      <c r="AB177" s="198"/>
      <c r="AC177" s="198"/>
      <c r="AD177" s="198"/>
      <c r="AE177" s="198"/>
      <c r="AF177" s="198"/>
      <c r="AG177" s="198"/>
      <c r="AH177" s="198"/>
      <c r="AI177" s="198"/>
      <c r="AJ177" s="198"/>
      <c r="AK177" s="198"/>
      <c r="AL177" s="198"/>
      <c r="AM177" s="198"/>
      <c r="AN177" s="198"/>
      <c r="AO177" s="198"/>
      <c r="AP177" s="197" t="s">
        <v>2100</v>
      </c>
    </row>
    <row r="178" spans="1:43" ht="67.5" hidden="1" customHeight="1" x14ac:dyDescent="0.2">
      <c r="A178" s="133" t="s">
        <v>8</v>
      </c>
      <c r="B178" s="134" t="s">
        <v>396</v>
      </c>
      <c r="C178" s="204" t="s">
        <v>179</v>
      </c>
      <c r="D178" s="289" t="s">
        <v>594</v>
      </c>
      <c r="E178" s="203">
        <v>719</v>
      </c>
      <c r="F178" s="204">
        <v>598</v>
      </c>
      <c r="G178" s="204">
        <v>40</v>
      </c>
      <c r="H178" s="200" t="s">
        <v>2057</v>
      </c>
      <c r="I178" s="201" t="s">
        <v>2382</v>
      </c>
      <c r="J178" s="200" t="s">
        <v>2058</v>
      </c>
      <c r="K178" s="200" t="s">
        <v>811</v>
      </c>
      <c r="L178" s="202">
        <v>103.19</v>
      </c>
      <c r="M178" s="202">
        <v>10.95</v>
      </c>
      <c r="N178" s="198" t="s">
        <v>812</v>
      </c>
      <c r="O178" s="200"/>
      <c r="P178" s="200"/>
      <c r="Q178" s="200" t="s">
        <v>825</v>
      </c>
      <c r="R178" s="230">
        <v>43.2</v>
      </c>
      <c r="S178" s="195" t="s">
        <v>845</v>
      </c>
      <c r="T178" s="200">
        <v>11</v>
      </c>
      <c r="U178" s="197">
        <v>1167</v>
      </c>
      <c r="V178" s="198" t="s">
        <v>811</v>
      </c>
      <c r="W178" s="198" t="s">
        <v>771</v>
      </c>
      <c r="X178" s="198" t="s">
        <v>828</v>
      </c>
      <c r="Y178" s="198" t="s">
        <v>821</v>
      </c>
      <c r="Z178" s="198" t="s">
        <v>816</v>
      </c>
      <c r="AA178" s="198"/>
      <c r="AB178" s="198"/>
      <c r="AC178" s="198"/>
      <c r="AD178" s="198"/>
      <c r="AE178" s="198"/>
      <c r="AF178" s="198"/>
      <c r="AG178" s="198"/>
      <c r="AH178" s="198"/>
      <c r="AI178" s="198"/>
      <c r="AJ178" s="198"/>
      <c r="AK178" s="198"/>
      <c r="AL178" s="198"/>
      <c r="AM178" s="198"/>
      <c r="AN178" s="198"/>
      <c r="AO178" s="198"/>
      <c r="AP178" s="197" t="s">
        <v>2059</v>
      </c>
    </row>
    <row r="179" spans="1:43" ht="28.5" hidden="1" customHeight="1" x14ac:dyDescent="0.2">
      <c r="A179" s="82" t="s">
        <v>8</v>
      </c>
      <c r="B179" s="84" t="s">
        <v>1546</v>
      </c>
      <c r="C179" s="72" t="s">
        <v>180</v>
      </c>
      <c r="D179" s="5" t="s">
        <v>595</v>
      </c>
      <c r="E179" s="91">
        <v>1349</v>
      </c>
      <c r="F179" s="91">
        <v>768</v>
      </c>
      <c r="G179" s="91">
        <v>47</v>
      </c>
      <c r="H179" s="91" t="s">
        <v>1553</v>
      </c>
      <c r="I179" s="124" t="s">
        <v>2382</v>
      </c>
      <c r="J179" s="91" t="s">
        <v>1504</v>
      </c>
      <c r="K179" s="91" t="s">
        <v>1505</v>
      </c>
      <c r="L179" s="93">
        <v>129</v>
      </c>
      <c r="M179" s="93">
        <v>33</v>
      </c>
      <c r="N179" s="168" t="s">
        <v>1504</v>
      </c>
      <c r="O179" s="91"/>
      <c r="P179" s="91"/>
      <c r="Q179" s="91" t="s">
        <v>2383</v>
      </c>
      <c r="R179" s="228">
        <v>13.9</v>
      </c>
      <c r="S179" s="91" t="s">
        <v>846</v>
      </c>
      <c r="T179" s="91">
        <v>5</v>
      </c>
      <c r="U179" s="169">
        <v>630</v>
      </c>
      <c r="V179" s="168" t="s">
        <v>811</v>
      </c>
      <c r="W179" s="168" t="s">
        <v>771</v>
      </c>
      <c r="X179" s="168" t="s">
        <v>828</v>
      </c>
      <c r="Y179" s="168" t="s">
        <v>821</v>
      </c>
      <c r="Z179" s="168" t="s">
        <v>816</v>
      </c>
      <c r="AP179" s="169" t="s">
        <v>1554</v>
      </c>
    </row>
    <row r="180" spans="1:43" s="549" customFormat="1" ht="51" hidden="1" customHeight="1" x14ac:dyDescent="0.2">
      <c r="A180" s="4" t="s">
        <v>8</v>
      </c>
      <c r="B180" s="5" t="s">
        <v>395</v>
      </c>
      <c r="C180" s="90" t="s">
        <v>181</v>
      </c>
      <c r="D180" s="5" t="s">
        <v>596</v>
      </c>
      <c r="E180" s="91">
        <v>39</v>
      </c>
      <c r="F180" s="91"/>
      <c r="G180" s="91"/>
      <c r="H180" s="91"/>
      <c r="I180" s="124" t="s">
        <v>813</v>
      </c>
      <c r="J180" s="91" t="s">
        <v>1505</v>
      </c>
      <c r="K180" s="91" t="s">
        <v>1505</v>
      </c>
      <c r="L180" s="93">
        <v>9</v>
      </c>
      <c r="M180" s="93"/>
      <c r="N180" s="170" t="s">
        <v>812</v>
      </c>
      <c r="O180" s="91"/>
      <c r="P180" s="91"/>
      <c r="Q180" s="91" t="s">
        <v>824</v>
      </c>
      <c r="R180" s="91"/>
      <c r="S180" s="91" t="s">
        <v>846</v>
      </c>
      <c r="T180" s="91">
        <v>1</v>
      </c>
      <c r="U180" s="171" t="s">
        <v>1582</v>
      </c>
      <c r="V180" s="170" t="s">
        <v>811</v>
      </c>
      <c r="W180" s="170" t="s">
        <v>769</v>
      </c>
      <c r="X180" s="170" t="s">
        <v>827</v>
      </c>
      <c r="Y180" s="170" t="s">
        <v>821</v>
      </c>
      <c r="Z180" s="170" t="s">
        <v>811</v>
      </c>
      <c r="AA180" s="170" t="s">
        <v>788</v>
      </c>
      <c r="AB180" s="170" t="s">
        <v>801</v>
      </c>
      <c r="AC180" s="170" t="s">
        <v>806</v>
      </c>
      <c r="AD180" s="170" t="s">
        <v>812</v>
      </c>
      <c r="AE180" s="170"/>
      <c r="AF180" s="170"/>
      <c r="AG180" s="170"/>
      <c r="AH180" s="170"/>
      <c r="AI180" s="170"/>
      <c r="AJ180" s="170"/>
      <c r="AK180" s="170"/>
      <c r="AL180" s="170"/>
      <c r="AM180" s="170"/>
      <c r="AN180" s="170"/>
      <c r="AO180" s="170"/>
      <c r="AP180" s="171"/>
      <c r="AQ180" s="548"/>
    </row>
    <row r="181" spans="1:43" ht="63.75" hidden="1" customHeight="1" x14ac:dyDescent="0.2">
      <c r="A181" s="82" t="s">
        <v>8</v>
      </c>
      <c r="B181" s="5" t="s">
        <v>397</v>
      </c>
      <c r="C181" s="72" t="s">
        <v>182</v>
      </c>
      <c r="D181" s="289" t="s">
        <v>2556</v>
      </c>
      <c r="E181" s="91">
        <v>26036</v>
      </c>
      <c r="F181" s="124">
        <v>652</v>
      </c>
      <c r="G181" s="124">
        <v>44</v>
      </c>
      <c r="H181" s="124" t="s">
        <v>1572</v>
      </c>
      <c r="I181" s="124"/>
      <c r="J181" s="91"/>
      <c r="K181" s="91"/>
      <c r="L181" s="93">
        <v>257.64</v>
      </c>
      <c r="M181" s="125">
        <v>19.5</v>
      </c>
      <c r="O181" s="124"/>
      <c r="P181" s="124"/>
      <c r="Q181" s="124"/>
      <c r="R181" s="124">
        <v>42</v>
      </c>
      <c r="S181" s="91"/>
      <c r="T181" s="91"/>
    </row>
    <row r="182" spans="1:43" ht="123.75" hidden="1" customHeight="1" x14ac:dyDescent="0.2">
      <c r="A182" s="133" t="s">
        <v>8</v>
      </c>
      <c r="B182" s="134" t="s">
        <v>396</v>
      </c>
      <c r="C182" s="138" t="s">
        <v>182</v>
      </c>
      <c r="D182" s="289" t="s">
        <v>597</v>
      </c>
      <c r="E182" s="205">
        <v>24009</v>
      </c>
      <c r="F182" s="204">
        <v>9740</v>
      </c>
      <c r="G182" s="204">
        <v>1863</v>
      </c>
      <c r="H182" s="200" t="s">
        <v>2060</v>
      </c>
      <c r="I182" s="201" t="s">
        <v>2382</v>
      </c>
      <c r="J182" s="200" t="s">
        <v>2061</v>
      </c>
      <c r="K182" s="200" t="s">
        <v>811</v>
      </c>
      <c r="L182" s="202">
        <v>3063.8</v>
      </c>
      <c r="M182" s="202">
        <v>2268.4</v>
      </c>
      <c r="N182" s="198" t="s">
        <v>812</v>
      </c>
      <c r="O182" s="200"/>
      <c r="P182" s="200"/>
      <c r="Q182" s="200" t="s">
        <v>2383</v>
      </c>
      <c r="R182" s="230">
        <v>325.8</v>
      </c>
      <c r="S182" s="195" t="s">
        <v>845</v>
      </c>
      <c r="T182" s="200">
        <v>28</v>
      </c>
      <c r="U182" s="197">
        <v>17028</v>
      </c>
      <c r="V182" s="198" t="s">
        <v>811</v>
      </c>
      <c r="W182" s="198" t="s">
        <v>771</v>
      </c>
      <c r="X182" s="198" t="s">
        <v>828</v>
      </c>
      <c r="Y182" s="198" t="s">
        <v>821</v>
      </c>
      <c r="Z182" s="198" t="s">
        <v>816</v>
      </c>
      <c r="AA182" s="198"/>
      <c r="AB182" s="198"/>
      <c r="AC182" s="198"/>
      <c r="AD182" s="198"/>
      <c r="AE182" s="198"/>
      <c r="AF182" s="198"/>
      <c r="AG182" s="198"/>
      <c r="AH182" s="198"/>
      <c r="AI182" s="198"/>
      <c r="AJ182" s="198"/>
      <c r="AK182" s="198"/>
      <c r="AL182" s="198"/>
      <c r="AM182" s="198"/>
      <c r="AN182" s="198"/>
      <c r="AO182" s="198"/>
      <c r="AP182" s="197" t="s">
        <v>2062</v>
      </c>
    </row>
    <row r="183" spans="1:43" ht="38.25" hidden="1" customHeight="1" x14ac:dyDescent="0.2">
      <c r="A183" s="4" t="s">
        <v>8</v>
      </c>
      <c r="B183" s="5" t="s">
        <v>392</v>
      </c>
      <c r="C183" s="90" t="s">
        <v>183</v>
      </c>
      <c r="D183" s="5" t="s">
        <v>598</v>
      </c>
      <c r="E183" s="191">
        <v>3150</v>
      </c>
      <c r="F183" s="91">
        <v>1090</v>
      </c>
      <c r="G183" s="91">
        <v>52</v>
      </c>
      <c r="H183" s="91" t="s">
        <v>1762</v>
      </c>
      <c r="I183" s="124" t="s">
        <v>2382</v>
      </c>
      <c r="J183" s="91" t="s">
        <v>1761</v>
      </c>
      <c r="K183" s="91" t="s">
        <v>811</v>
      </c>
      <c r="L183" s="93">
        <v>204</v>
      </c>
      <c r="M183" s="93">
        <v>41</v>
      </c>
      <c r="N183" s="168" t="s">
        <v>812</v>
      </c>
      <c r="O183" s="91"/>
      <c r="P183" s="91"/>
      <c r="Q183" s="91" t="s">
        <v>824</v>
      </c>
      <c r="R183" s="91">
        <v>45</v>
      </c>
      <c r="S183" s="91" t="s">
        <v>844</v>
      </c>
      <c r="T183" s="91">
        <v>5</v>
      </c>
      <c r="U183" s="91">
        <v>2526</v>
      </c>
      <c r="V183" s="168" t="s">
        <v>811</v>
      </c>
      <c r="W183" s="168" t="s">
        <v>771</v>
      </c>
      <c r="X183" s="168" t="s">
        <v>826</v>
      </c>
      <c r="Y183" s="168" t="s">
        <v>820</v>
      </c>
      <c r="Z183" s="168" t="s">
        <v>816</v>
      </c>
    </row>
    <row r="184" spans="1:43" s="549" customFormat="1" ht="51" hidden="1" customHeight="1" x14ac:dyDescent="0.2">
      <c r="A184" s="4" t="s">
        <v>8</v>
      </c>
      <c r="B184" s="5" t="s">
        <v>395</v>
      </c>
      <c r="C184" s="90" t="s">
        <v>184</v>
      </c>
      <c r="D184" s="5" t="s">
        <v>599</v>
      </c>
      <c r="E184" s="91">
        <v>166</v>
      </c>
      <c r="F184" s="91">
        <v>96</v>
      </c>
      <c r="G184" s="91"/>
      <c r="H184" s="91"/>
      <c r="I184" s="124" t="s">
        <v>813</v>
      </c>
      <c r="J184" s="91" t="s">
        <v>1505</v>
      </c>
      <c r="K184" s="91" t="s">
        <v>1505</v>
      </c>
      <c r="L184" s="93">
        <v>21</v>
      </c>
      <c r="M184" s="93"/>
      <c r="N184" s="170" t="s">
        <v>812</v>
      </c>
      <c r="O184" s="91"/>
      <c r="P184" s="91"/>
      <c r="Q184" s="91" t="s">
        <v>824</v>
      </c>
      <c r="R184" s="91"/>
      <c r="S184" s="91" t="s">
        <v>845</v>
      </c>
      <c r="T184" s="91">
        <v>1</v>
      </c>
      <c r="U184" s="171" t="s">
        <v>1582</v>
      </c>
      <c r="V184" s="170" t="s">
        <v>811</v>
      </c>
      <c r="W184" s="170" t="s">
        <v>769</v>
      </c>
      <c r="X184" s="170" t="s">
        <v>827</v>
      </c>
      <c r="Y184" s="170" t="s">
        <v>821</v>
      </c>
      <c r="Z184" s="170" t="s">
        <v>811</v>
      </c>
      <c r="AA184" s="170" t="s">
        <v>788</v>
      </c>
      <c r="AB184" s="170" t="s">
        <v>801</v>
      </c>
      <c r="AC184" s="170" t="s">
        <v>806</v>
      </c>
      <c r="AD184" s="170" t="s">
        <v>812</v>
      </c>
      <c r="AE184" s="170"/>
      <c r="AF184" s="170"/>
      <c r="AG184" s="170"/>
      <c r="AH184" s="170"/>
      <c r="AI184" s="170"/>
      <c r="AJ184" s="170"/>
      <c r="AK184" s="170"/>
      <c r="AL184" s="170"/>
      <c r="AM184" s="170"/>
      <c r="AN184" s="170"/>
      <c r="AO184" s="170"/>
      <c r="AP184" s="171"/>
      <c r="AQ184" s="548"/>
    </row>
    <row r="185" spans="1:43" ht="97.5" hidden="1" customHeight="1" x14ac:dyDescent="0.2">
      <c r="A185" s="4" t="s">
        <v>8</v>
      </c>
      <c r="B185" s="5" t="s">
        <v>392</v>
      </c>
      <c r="C185" s="90" t="s">
        <v>185</v>
      </c>
      <c r="D185" s="289" t="s">
        <v>2557</v>
      </c>
      <c r="E185" s="191">
        <v>40827</v>
      </c>
      <c r="F185" s="91">
        <v>18918</v>
      </c>
      <c r="G185" s="91">
        <v>881</v>
      </c>
      <c r="H185" s="91" t="s">
        <v>1763</v>
      </c>
      <c r="I185" s="124" t="s">
        <v>2382</v>
      </c>
      <c r="J185" s="91" t="s">
        <v>1764</v>
      </c>
      <c r="K185" s="91" t="s">
        <v>811</v>
      </c>
      <c r="L185" s="93">
        <v>3800</v>
      </c>
      <c r="M185" s="93">
        <v>1993</v>
      </c>
      <c r="N185" s="168" t="s">
        <v>811</v>
      </c>
      <c r="O185" s="91" t="s">
        <v>832</v>
      </c>
      <c r="P185" s="91"/>
      <c r="Q185" s="91" t="s">
        <v>824</v>
      </c>
      <c r="R185" s="91">
        <v>439</v>
      </c>
      <c r="S185" s="91" t="s">
        <v>2400</v>
      </c>
      <c r="T185" s="91">
        <v>21</v>
      </c>
      <c r="U185" s="91">
        <v>23680</v>
      </c>
      <c r="V185" s="168" t="s">
        <v>811</v>
      </c>
      <c r="W185" s="168" t="s">
        <v>1524</v>
      </c>
      <c r="X185" s="168" t="s">
        <v>826</v>
      </c>
      <c r="Y185" s="168" t="s">
        <v>820</v>
      </c>
      <c r="Z185" s="168" t="s">
        <v>816</v>
      </c>
      <c r="AP185" s="169" t="s">
        <v>1765</v>
      </c>
      <c r="AQ185" s="103" t="s">
        <v>1766</v>
      </c>
    </row>
    <row r="186" spans="1:43" ht="73.5" hidden="1" customHeight="1" x14ac:dyDescent="0.2">
      <c r="A186" s="4" t="s">
        <v>8</v>
      </c>
      <c r="B186" s="112" t="s">
        <v>399</v>
      </c>
      <c r="C186" s="90" t="s">
        <v>186</v>
      </c>
      <c r="D186" s="289" t="s">
        <v>600</v>
      </c>
      <c r="E186" s="91">
        <v>9328</v>
      </c>
      <c r="F186" s="91">
        <v>6127</v>
      </c>
      <c r="G186" s="91">
        <v>647</v>
      </c>
      <c r="H186" s="91" t="s">
        <v>1770</v>
      </c>
      <c r="I186" s="124" t="s">
        <v>813</v>
      </c>
      <c r="J186" s="91" t="s">
        <v>1566</v>
      </c>
      <c r="K186" s="91" t="s">
        <v>811</v>
      </c>
      <c r="L186" s="93">
        <v>1903.94</v>
      </c>
      <c r="M186" s="93">
        <v>976.71</v>
      </c>
      <c r="N186" s="168" t="s">
        <v>811</v>
      </c>
      <c r="O186" s="91" t="s">
        <v>840</v>
      </c>
      <c r="P186" s="91"/>
      <c r="Q186" s="91" t="s">
        <v>825</v>
      </c>
      <c r="R186" s="91">
        <v>126</v>
      </c>
      <c r="S186" s="91" t="s">
        <v>2400</v>
      </c>
      <c r="T186" s="91">
        <v>13</v>
      </c>
      <c r="U186" s="168" t="s">
        <v>2438</v>
      </c>
      <c r="V186" s="168" t="s">
        <v>811</v>
      </c>
      <c r="W186" s="168" t="s">
        <v>771</v>
      </c>
      <c r="X186" s="168" t="s">
        <v>826</v>
      </c>
      <c r="Y186" s="168" t="s">
        <v>820</v>
      </c>
      <c r="Z186" s="168" t="s">
        <v>812</v>
      </c>
      <c r="AD186" s="168" t="s">
        <v>812</v>
      </c>
      <c r="AE186" s="168" t="s">
        <v>748</v>
      </c>
      <c r="AF186" s="169" t="s">
        <v>1771</v>
      </c>
      <c r="AG186" s="169" t="s">
        <v>1772</v>
      </c>
      <c r="AP186" s="169" t="s">
        <v>1773</v>
      </c>
    </row>
    <row r="187" spans="1:43" ht="27" hidden="1" customHeight="1" x14ac:dyDescent="0.2">
      <c r="A187" s="82" t="s">
        <v>8</v>
      </c>
      <c r="B187" s="84" t="s">
        <v>1546</v>
      </c>
      <c r="C187" s="72" t="s">
        <v>187</v>
      </c>
      <c r="D187" s="284" t="s">
        <v>601</v>
      </c>
      <c r="E187" s="91">
        <v>2430</v>
      </c>
      <c r="F187" s="91">
        <v>1178</v>
      </c>
      <c r="G187" s="91">
        <v>77</v>
      </c>
      <c r="H187" s="91" t="s">
        <v>1555</v>
      </c>
      <c r="I187" s="124" t="s">
        <v>2382</v>
      </c>
      <c r="J187" s="91" t="s">
        <v>1505</v>
      </c>
      <c r="K187" s="91" t="s">
        <v>1505</v>
      </c>
      <c r="L187" s="93">
        <v>213</v>
      </c>
      <c r="M187" s="93">
        <v>88</v>
      </c>
      <c r="N187" s="168" t="s">
        <v>1504</v>
      </c>
      <c r="O187" s="91"/>
      <c r="P187" s="91"/>
      <c r="Q187" s="91"/>
      <c r="R187" s="228">
        <v>20.8</v>
      </c>
      <c r="S187" s="91" t="s">
        <v>846</v>
      </c>
      <c r="T187" s="91">
        <v>6</v>
      </c>
      <c r="U187" s="169">
        <v>1030</v>
      </c>
      <c r="V187" s="168" t="s">
        <v>811</v>
      </c>
      <c r="W187" s="168" t="s">
        <v>771</v>
      </c>
      <c r="Y187" s="168" t="s">
        <v>821</v>
      </c>
      <c r="Z187" s="168" t="s">
        <v>816</v>
      </c>
    </row>
    <row r="188" spans="1:43" ht="92.25" hidden="1" customHeight="1" x14ac:dyDescent="0.2">
      <c r="A188" s="82" t="s">
        <v>8</v>
      </c>
      <c r="B188" s="5" t="s">
        <v>393</v>
      </c>
      <c r="C188" s="72" t="s">
        <v>188</v>
      </c>
      <c r="D188" s="289" t="s">
        <v>602</v>
      </c>
      <c r="E188" s="124">
        <v>2985</v>
      </c>
      <c r="F188" s="91">
        <v>1507</v>
      </c>
      <c r="G188" s="91">
        <v>161</v>
      </c>
      <c r="H188" s="91" t="s">
        <v>1781</v>
      </c>
      <c r="I188" s="124" t="s">
        <v>2382</v>
      </c>
      <c r="J188" s="91" t="s">
        <v>1505</v>
      </c>
      <c r="K188" s="91" t="s">
        <v>1505</v>
      </c>
      <c r="L188" s="125">
        <v>243</v>
      </c>
      <c r="M188" s="93">
        <v>64</v>
      </c>
      <c r="N188" s="168" t="s">
        <v>812</v>
      </c>
      <c r="O188" s="91"/>
      <c r="P188" s="91"/>
      <c r="Q188" s="91" t="s">
        <v>824</v>
      </c>
      <c r="R188" s="91">
        <v>110</v>
      </c>
      <c r="S188" s="91" t="s">
        <v>846</v>
      </c>
      <c r="T188" s="91">
        <v>7</v>
      </c>
      <c r="U188" s="174">
        <v>1554</v>
      </c>
      <c r="V188" s="168" t="s">
        <v>811</v>
      </c>
      <c r="W188" s="168" t="s">
        <v>771</v>
      </c>
      <c r="X188" s="168" t="s">
        <v>828</v>
      </c>
      <c r="Y188" s="168" t="s">
        <v>821</v>
      </c>
      <c r="Z188" s="168" t="s">
        <v>811</v>
      </c>
      <c r="AA188" s="168" t="s">
        <v>788</v>
      </c>
      <c r="AB188" s="168" t="s">
        <v>799</v>
      </c>
      <c r="AC188" s="168" t="s">
        <v>806</v>
      </c>
      <c r="AD188" s="168" t="s">
        <v>812</v>
      </c>
      <c r="AI188" s="173">
        <v>42664</v>
      </c>
      <c r="AJ188" s="173">
        <v>42668</v>
      </c>
      <c r="AK188" s="168" t="s">
        <v>1782</v>
      </c>
      <c r="AP188" s="169" t="s">
        <v>1783</v>
      </c>
    </row>
    <row r="189" spans="1:43" ht="51" hidden="1" customHeight="1" x14ac:dyDescent="0.2">
      <c r="A189" s="152" t="s">
        <v>8</v>
      </c>
      <c r="B189" s="112" t="s">
        <v>398</v>
      </c>
      <c r="C189" s="244" t="s">
        <v>189</v>
      </c>
      <c r="D189" s="112" t="s">
        <v>603</v>
      </c>
      <c r="E189" s="91">
        <v>308</v>
      </c>
      <c r="F189" s="91">
        <v>192</v>
      </c>
      <c r="G189" s="91">
        <v>11</v>
      </c>
      <c r="H189" s="91" t="s">
        <v>2306</v>
      </c>
      <c r="I189" s="124" t="s">
        <v>2382</v>
      </c>
      <c r="J189" s="91"/>
      <c r="K189" s="91" t="s">
        <v>811</v>
      </c>
      <c r="L189" s="93">
        <v>40.119999999999997</v>
      </c>
      <c r="M189" s="93">
        <v>5.28</v>
      </c>
      <c r="N189" s="168" t="s">
        <v>812</v>
      </c>
      <c r="O189" s="91"/>
      <c r="P189" s="91" t="s">
        <v>1591</v>
      </c>
      <c r="Q189" s="91" t="s">
        <v>825</v>
      </c>
      <c r="R189" s="91">
        <v>6</v>
      </c>
      <c r="S189" s="91" t="s">
        <v>846</v>
      </c>
      <c r="T189" s="91">
        <v>0</v>
      </c>
      <c r="V189" s="168" t="s">
        <v>811</v>
      </c>
      <c r="W189" s="168" t="s">
        <v>1524</v>
      </c>
      <c r="X189" s="168" t="s">
        <v>827</v>
      </c>
      <c r="Y189" s="168" t="s">
        <v>822</v>
      </c>
      <c r="Z189" s="168" t="s">
        <v>816</v>
      </c>
      <c r="AB189" s="168" t="s">
        <v>799</v>
      </c>
      <c r="AC189" s="168" t="s">
        <v>806</v>
      </c>
    </row>
    <row r="190" spans="1:43" ht="41.25" hidden="1" customHeight="1" x14ac:dyDescent="0.2">
      <c r="A190" s="82" t="s">
        <v>8</v>
      </c>
      <c r="B190" s="84" t="s">
        <v>1546</v>
      </c>
      <c r="C190" s="72" t="s">
        <v>190</v>
      </c>
      <c r="D190" s="5" t="s">
        <v>604</v>
      </c>
      <c r="E190" s="91">
        <v>17</v>
      </c>
      <c r="F190" s="91">
        <v>12</v>
      </c>
      <c r="G190" s="91">
        <v>0</v>
      </c>
      <c r="H190" s="91" t="s">
        <v>1556</v>
      </c>
      <c r="I190" s="124" t="s">
        <v>2382</v>
      </c>
      <c r="J190" s="91" t="s">
        <v>1505</v>
      </c>
      <c r="K190" s="91" t="s">
        <v>1504</v>
      </c>
      <c r="L190" s="93">
        <v>0.54</v>
      </c>
      <c r="M190" s="93">
        <v>0</v>
      </c>
      <c r="N190" s="168" t="s">
        <v>1504</v>
      </c>
      <c r="O190" s="91"/>
      <c r="P190" s="91"/>
      <c r="Q190" s="91"/>
      <c r="R190" s="228">
        <v>1.5</v>
      </c>
      <c r="S190" s="91" t="s">
        <v>716</v>
      </c>
      <c r="T190" s="91">
        <v>1</v>
      </c>
      <c r="U190" s="169">
        <v>400</v>
      </c>
      <c r="V190" s="168" t="s">
        <v>811</v>
      </c>
      <c r="W190" s="168" t="s">
        <v>771</v>
      </c>
      <c r="X190" s="168" t="s">
        <v>828</v>
      </c>
      <c r="Y190" s="168" t="s">
        <v>821</v>
      </c>
      <c r="Z190" s="168" t="s">
        <v>816</v>
      </c>
    </row>
    <row r="191" spans="1:43" ht="37.5" hidden="1" customHeight="1" x14ac:dyDescent="0.2">
      <c r="A191" s="82" t="s">
        <v>8</v>
      </c>
      <c r="B191" s="84" t="s">
        <v>1546</v>
      </c>
      <c r="C191" s="72" t="s">
        <v>191</v>
      </c>
      <c r="D191" s="5" t="s">
        <v>605</v>
      </c>
      <c r="E191" s="91">
        <v>60</v>
      </c>
      <c r="F191" s="91">
        <v>48</v>
      </c>
      <c r="G191" s="91">
        <v>2</v>
      </c>
      <c r="H191" s="91" t="s">
        <v>1557</v>
      </c>
      <c r="I191" s="124" t="s">
        <v>2382</v>
      </c>
      <c r="J191" s="91" t="s">
        <v>1504</v>
      </c>
      <c r="K191" s="91" t="s">
        <v>1504</v>
      </c>
      <c r="L191" s="93">
        <v>5.74</v>
      </c>
      <c r="M191" s="93">
        <v>0.18</v>
      </c>
      <c r="N191" s="168" t="s">
        <v>1504</v>
      </c>
      <c r="O191" s="91"/>
      <c r="P191" s="91"/>
      <c r="Q191" s="91"/>
      <c r="R191" s="228">
        <v>2.7</v>
      </c>
      <c r="S191" s="91" t="s">
        <v>846</v>
      </c>
      <c r="T191" s="91">
        <v>1</v>
      </c>
      <c r="U191" s="169">
        <v>20</v>
      </c>
      <c r="V191" s="168" t="s">
        <v>811</v>
      </c>
      <c r="W191" s="168" t="s">
        <v>771</v>
      </c>
      <c r="X191" s="168" t="s">
        <v>828</v>
      </c>
      <c r="Y191" s="168" t="s">
        <v>821</v>
      </c>
      <c r="Z191" s="168" t="s">
        <v>811</v>
      </c>
      <c r="AA191" s="168" t="s">
        <v>793</v>
      </c>
      <c r="AB191" s="168" t="s">
        <v>799</v>
      </c>
      <c r="AC191" s="168" t="s">
        <v>806</v>
      </c>
      <c r="AD191" s="168" t="s">
        <v>812</v>
      </c>
    </row>
    <row r="192" spans="1:43" ht="42" hidden="1" customHeight="1" x14ac:dyDescent="0.2">
      <c r="A192" s="82" t="s">
        <v>8</v>
      </c>
      <c r="B192" s="84" t="s">
        <v>1546</v>
      </c>
      <c r="C192" s="72" t="s">
        <v>192</v>
      </c>
      <c r="D192" s="5" t="s">
        <v>606</v>
      </c>
      <c r="E192" s="91">
        <v>43</v>
      </c>
      <c r="F192" s="91">
        <v>49</v>
      </c>
      <c r="G192" s="91">
        <v>1</v>
      </c>
      <c r="H192" s="91" t="s">
        <v>1558</v>
      </c>
      <c r="I192" s="124" t="s">
        <v>2382</v>
      </c>
      <c r="J192" s="91" t="s">
        <v>1504</v>
      </c>
      <c r="K192" s="91" t="s">
        <v>1504</v>
      </c>
      <c r="L192" s="93">
        <v>4.3899999999999997</v>
      </c>
      <c r="M192" s="93">
        <v>0</v>
      </c>
      <c r="N192" s="168" t="s">
        <v>1504</v>
      </c>
      <c r="O192" s="91"/>
      <c r="P192" s="91"/>
      <c r="Q192" s="91"/>
      <c r="R192" s="91">
        <v>3</v>
      </c>
      <c r="S192" s="91" t="s">
        <v>845</v>
      </c>
      <c r="T192" s="91">
        <v>1</v>
      </c>
      <c r="U192" s="169">
        <v>80</v>
      </c>
      <c r="V192" s="168" t="s">
        <v>811</v>
      </c>
      <c r="W192" s="168" t="s">
        <v>771</v>
      </c>
      <c r="Y192" s="168" t="s">
        <v>821</v>
      </c>
      <c r="Z192" s="168" t="s">
        <v>811</v>
      </c>
      <c r="AA192" s="168" t="s">
        <v>792</v>
      </c>
      <c r="AB192" s="168" t="s">
        <v>801</v>
      </c>
      <c r="AC192" s="168" t="s">
        <v>806</v>
      </c>
      <c r="AD192" s="168" t="s">
        <v>812</v>
      </c>
    </row>
    <row r="193" spans="1:43" ht="47.25" hidden="1" customHeight="1" x14ac:dyDescent="0.2">
      <c r="A193" s="82" t="s">
        <v>8</v>
      </c>
      <c r="B193" s="84" t="s">
        <v>1546</v>
      </c>
      <c r="C193" s="72" t="s">
        <v>193</v>
      </c>
      <c r="D193" s="289" t="s">
        <v>2558</v>
      </c>
      <c r="E193" s="91">
        <v>754</v>
      </c>
      <c r="F193" s="91">
        <v>381</v>
      </c>
      <c r="G193" s="91">
        <v>34</v>
      </c>
      <c r="H193" s="91" t="s">
        <v>1559</v>
      </c>
      <c r="I193" s="124" t="s">
        <v>2382</v>
      </c>
      <c r="J193" s="91" t="s">
        <v>1505</v>
      </c>
      <c r="K193" s="91" t="s">
        <v>1505</v>
      </c>
      <c r="L193" s="93">
        <v>65.3</v>
      </c>
      <c r="M193" s="93">
        <v>6.57</v>
      </c>
      <c r="N193" s="168" t="s">
        <v>1504</v>
      </c>
      <c r="O193" s="91"/>
      <c r="P193" s="91"/>
      <c r="Q193" s="91"/>
      <c r="R193" s="228">
        <v>7.5</v>
      </c>
      <c r="S193" s="91" t="s">
        <v>846</v>
      </c>
      <c r="T193" s="91">
        <v>3</v>
      </c>
      <c r="U193" s="169">
        <v>400</v>
      </c>
      <c r="V193" s="168" t="s">
        <v>811</v>
      </c>
      <c r="W193" s="168" t="s">
        <v>771</v>
      </c>
      <c r="X193" s="168" t="s">
        <v>828</v>
      </c>
      <c r="Y193" s="168" t="s">
        <v>821</v>
      </c>
      <c r="Z193" s="168" t="s">
        <v>816</v>
      </c>
      <c r="AP193" s="169" t="s">
        <v>1560</v>
      </c>
    </row>
    <row r="194" spans="1:43" ht="54.75" hidden="1" customHeight="1" x14ac:dyDescent="0.2">
      <c r="A194" s="82" t="s">
        <v>8</v>
      </c>
      <c r="B194" s="84" t="s">
        <v>1546</v>
      </c>
      <c r="C194" s="72" t="s">
        <v>194</v>
      </c>
      <c r="D194" s="5" t="s">
        <v>607</v>
      </c>
      <c r="E194" s="91">
        <v>19</v>
      </c>
      <c r="F194" s="91">
        <v>9</v>
      </c>
      <c r="G194" s="91">
        <v>0</v>
      </c>
      <c r="H194" s="91" t="s">
        <v>1561</v>
      </c>
      <c r="I194" s="124" t="s">
        <v>2382</v>
      </c>
      <c r="J194" s="91" t="s">
        <v>1504</v>
      </c>
      <c r="K194" s="91" t="s">
        <v>1504</v>
      </c>
      <c r="L194" s="93">
        <v>1.62</v>
      </c>
      <c r="M194" s="93">
        <v>0</v>
      </c>
      <c r="N194" s="168" t="s">
        <v>1504</v>
      </c>
      <c r="O194" s="91"/>
      <c r="P194" s="91"/>
      <c r="Q194" s="91"/>
      <c r="R194" s="228">
        <v>1.1000000000000001</v>
      </c>
      <c r="S194" s="91" t="s">
        <v>845</v>
      </c>
      <c r="T194" s="91">
        <v>1</v>
      </c>
      <c r="U194" s="169">
        <v>100</v>
      </c>
      <c r="V194" s="168" t="s">
        <v>811</v>
      </c>
      <c r="W194" s="168" t="s">
        <v>771</v>
      </c>
      <c r="Y194" s="168" t="s">
        <v>821</v>
      </c>
      <c r="Z194" s="168" t="s">
        <v>816</v>
      </c>
    </row>
    <row r="195" spans="1:43" ht="38.25" hidden="1" customHeight="1" x14ac:dyDescent="0.2">
      <c r="A195" s="4" t="s">
        <v>8</v>
      </c>
      <c r="B195" s="5" t="s">
        <v>392</v>
      </c>
      <c r="C195" s="90" t="s">
        <v>195</v>
      </c>
      <c r="D195" s="5" t="s">
        <v>608</v>
      </c>
      <c r="E195" s="191">
        <v>282</v>
      </c>
      <c r="F195" s="91">
        <v>155</v>
      </c>
      <c r="G195" s="91">
        <v>10</v>
      </c>
      <c r="H195" s="91" t="s">
        <v>1767</v>
      </c>
      <c r="I195" s="124" t="s">
        <v>815</v>
      </c>
      <c r="J195" s="91" t="s">
        <v>1761</v>
      </c>
      <c r="K195" s="91" t="s">
        <v>811</v>
      </c>
      <c r="L195" s="93">
        <v>36</v>
      </c>
      <c r="M195" s="93">
        <v>44</v>
      </c>
      <c r="N195" s="168" t="s">
        <v>811</v>
      </c>
      <c r="O195" s="91"/>
      <c r="P195" s="91" t="s">
        <v>1768</v>
      </c>
      <c r="Q195" s="91" t="s">
        <v>824</v>
      </c>
      <c r="R195" s="228">
        <v>4.7</v>
      </c>
      <c r="S195" s="91" t="s">
        <v>843</v>
      </c>
      <c r="T195" s="91">
        <v>1</v>
      </c>
      <c r="U195" s="91">
        <v>600</v>
      </c>
      <c r="V195" s="168" t="s">
        <v>811</v>
      </c>
      <c r="W195" s="168" t="s">
        <v>771</v>
      </c>
      <c r="X195" s="168" t="s">
        <v>826</v>
      </c>
      <c r="Y195" s="168" t="s">
        <v>820</v>
      </c>
      <c r="Z195" s="168" t="s">
        <v>816</v>
      </c>
    </row>
    <row r="196" spans="1:43" ht="41.25" hidden="1" customHeight="1" x14ac:dyDescent="0.2">
      <c r="A196" s="82" t="s">
        <v>8</v>
      </c>
      <c r="B196" s="84" t="s">
        <v>1546</v>
      </c>
      <c r="C196" s="72" t="s">
        <v>196</v>
      </c>
      <c r="D196" s="112" t="s">
        <v>609</v>
      </c>
      <c r="E196" s="91">
        <v>27</v>
      </c>
      <c r="F196" s="91">
        <v>29</v>
      </c>
      <c r="G196" s="91">
        <v>0</v>
      </c>
      <c r="H196" s="91" t="s">
        <v>609</v>
      </c>
      <c r="I196" s="124" t="s">
        <v>2382</v>
      </c>
      <c r="J196" s="91" t="s">
        <v>1504</v>
      </c>
      <c r="K196" s="91" t="s">
        <v>1504</v>
      </c>
      <c r="L196" s="93">
        <v>3.04</v>
      </c>
      <c r="M196" s="93">
        <v>0</v>
      </c>
      <c r="N196" s="168" t="s">
        <v>1504</v>
      </c>
      <c r="O196" s="91"/>
      <c r="P196" s="91"/>
      <c r="Q196" s="91"/>
      <c r="R196" s="228">
        <v>2.5</v>
      </c>
      <c r="S196" s="91" t="s">
        <v>716</v>
      </c>
      <c r="T196" s="91">
        <v>1</v>
      </c>
      <c r="U196" s="169">
        <v>50</v>
      </c>
      <c r="V196" s="168" t="s">
        <v>811</v>
      </c>
      <c r="W196" s="168" t="s">
        <v>771</v>
      </c>
      <c r="X196" s="168" t="s">
        <v>828</v>
      </c>
      <c r="Y196" s="168" t="s">
        <v>821</v>
      </c>
      <c r="Z196" s="168" t="s">
        <v>816</v>
      </c>
      <c r="AP196" s="169" t="s">
        <v>1562</v>
      </c>
    </row>
    <row r="197" spans="1:43" ht="38.25" hidden="1" customHeight="1" x14ac:dyDescent="0.2">
      <c r="A197" s="82" t="s">
        <v>8</v>
      </c>
      <c r="B197" s="5" t="s">
        <v>393</v>
      </c>
      <c r="C197" s="72" t="s">
        <v>197</v>
      </c>
      <c r="D197" s="5" t="s">
        <v>610</v>
      </c>
      <c r="E197" s="124">
        <v>173</v>
      </c>
      <c r="F197" s="91">
        <v>86</v>
      </c>
      <c r="G197" s="91">
        <v>3</v>
      </c>
      <c r="H197" s="91" t="s">
        <v>1784</v>
      </c>
      <c r="I197" s="124" t="s">
        <v>2382</v>
      </c>
      <c r="J197" s="91" t="s">
        <v>1505</v>
      </c>
      <c r="K197" s="91" t="s">
        <v>1505</v>
      </c>
      <c r="L197" s="125">
        <v>13</v>
      </c>
      <c r="M197" s="93">
        <v>0</v>
      </c>
      <c r="N197" s="168" t="s">
        <v>812</v>
      </c>
      <c r="O197" s="91"/>
      <c r="P197" s="91"/>
      <c r="Q197" s="91" t="s">
        <v>824</v>
      </c>
      <c r="R197" s="91">
        <v>10</v>
      </c>
      <c r="S197" s="91" t="s">
        <v>851</v>
      </c>
      <c r="T197" s="91">
        <v>1</v>
      </c>
      <c r="U197" s="174">
        <v>100</v>
      </c>
      <c r="V197" s="168" t="s">
        <v>811</v>
      </c>
      <c r="W197" s="168" t="s">
        <v>771</v>
      </c>
      <c r="X197" s="168" t="s">
        <v>828</v>
      </c>
      <c r="Y197" s="168" t="s">
        <v>821</v>
      </c>
      <c r="Z197" s="168" t="s">
        <v>816</v>
      </c>
    </row>
    <row r="198" spans="1:43" ht="51" hidden="1" customHeight="1" x14ac:dyDescent="0.2">
      <c r="A198" s="152" t="s">
        <v>8</v>
      </c>
      <c r="B198" s="112" t="s">
        <v>398</v>
      </c>
      <c r="C198" s="244" t="s">
        <v>198</v>
      </c>
      <c r="D198" s="112" t="s">
        <v>611</v>
      </c>
      <c r="E198" s="91">
        <v>621</v>
      </c>
      <c r="F198" s="91">
        <v>386</v>
      </c>
      <c r="G198" s="91">
        <v>23</v>
      </c>
      <c r="H198" s="91" t="s">
        <v>611</v>
      </c>
      <c r="I198" s="124" t="s">
        <v>2382</v>
      </c>
      <c r="J198" s="91"/>
      <c r="K198" s="91" t="s">
        <v>811</v>
      </c>
      <c r="L198" s="93">
        <v>79.94</v>
      </c>
      <c r="M198" s="93">
        <v>16.25</v>
      </c>
      <c r="N198" s="168" t="s">
        <v>812</v>
      </c>
      <c r="O198" s="91"/>
      <c r="P198" s="91" t="s">
        <v>1591</v>
      </c>
      <c r="Q198" s="91" t="s">
        <v>825</v>
      </c>
      <c r="R198" s="91">
        <v>6</v>
      </c>
      <c r="S198" s="91" t="s">
        <v>846</v>
      </c>
      <c r="T198" s="91">
        <v>1</v>
      </c>
      <c r="U198" s="168">
        <v>110</v>
      </c>
      <c r="V198" s="168" t="s">
        <v>811</v>
      </c>
      <c r="W198" s="168" t="s">
        <v>771</v>
      </c>
      <c r="X198" s="168" t="s">
        <v>827</v>
      </c>
      <c r="Y198" s="168" t="s">
        <v>820</v>
      </c>
      <c r="Z198" s="168" t="s">
        <v>816</v>
      </c>
      <c r="AB198" s="168" t="s">
        <v>799</v>
      </c>
      <c r="AC198" s="168" t="s">
        <v>806</v>
      </c>
    </row>
    <row r="199" spans="1:43" ht="102" hidden="1" x14ac:dyDescent="0.2">
      <c r="A199" s="82" t="s">
        <v>8</v>
      </c>
      <c r="B199" s="112" t="s">
        <v>397</v>
      </c>
      <c r="C199" s="72" t="s">
        <v>199</v>
      </c>
      <c r="D199" s="289" t="s">
        <v>2559</v>
      </c>
      <c r="E199" s="91">
        <v>182834</v>
      </c>
      <c r="F199" s="124">
        <v>36087</v>
      </c>
      <c r="G199" s="124">
        <v>4720</v>
      </c>
      <c r="H199" s="124" t="s">
        <v>1573</v>
      </c>
      <c r="I199" s="124" t="s">
        <v>2382</v>
      </c>
      <c r="J199" s="91" t="s">
        <v>812</v>
      </c>
      <c r="K199" s="91" t="s">
        <v>811</v>
      </c>
      <c r="L199" s="93">
        <v>24362</v>
      </c>
      <c r="M199" s="125">
        <v>9425</v>
      </c>
      <c r="N199" s="168" t="s">
        <v>812</v>
      </c>
      <c r="O199" s="124"/>
      <c r="P199" s="124"/>
      <c r="Q199" s="124" t="s">
        <v>825</v>
      </c>
      <c r="R199" s="124">
        <v>828</v>
      </c>
      <c r="S199" s="91"/>
      <c r="T199" s="91">
        <v>51</v>
      </c>
      <c r="U199" s="168">
        <v>113848</v>
      </c>
      <c r="V199" s="168" t="s">
        <v>811</v>
      </c>
      <c r="W199" s="168" t="s">
        <v>1524</v>
      </c>
      <c r="X199" s="168" t="s">
        <v>826</v>
      </c>
      <c r="Y199" s="168" t="s">
        <v>820</v>
      </c>
      <c r="Z199" s="168" t="s">
        <v>811</v>
      </c>
      <c r="AA199" s="168" t="s">
        <v>793</v>
      </c>
      <c r="AB199" s="168" t="s">
        <v>803</v>
      </c>
      <c r="AC199" s="168" t="s">
        <v>807</v>
      </c>
      <c r="AD199" s="168" t="s">
        <v>812</v>
      </c>
      <c r="AF199" s="169" t="s">
        <v>1574</v>
      </c>
      <c r="AI199" s="168" t="s">
        <v>1575</v>
      </c>
      <c r="AJ199" s="168" t="s">
        <v>1576</v>
      </c>
      <c r="AL199" s="168">
        <v>148</v>
      </c>
      <c r="AM199" s="168">
        <v>0.46</v>
      </c>
      <c r="AN199" s="168">
        <v>7.89</v>
      </c>
      <c r="AO199" s="168" t="s">
        <v>1577</v>
      </c>
      <c r="AP199" s="169" t="s">
        <v>1578</v>
      </c>
    </row>
    <row r="200" spans="1:43" ht="51" hidden="1" customHeight="1" x14ac:dyDescent="0.2">
      <c r="A200" s="152" t="s">
        <v>8</v>
      </c>
      <c r="B200" s="112" t="s">
        <v>398</v>
      </c>
      <c r="C200" s="244" t="s">
        <v>200</v>
      </c>
      <c r="D200" s="112" t="s">
        <v>612</v>
      </c>
      <c r="E200" s="91">
        <v>17620</v>
      </c>
      <c r="F200" s="91">
        <v>15519</v>
      </c>
      <c r="G200" s="91">
        <v>1351</v>
      </c>
      <c r="H200" s="91" t="s">
        <v>2307</v>
      </c>
      <c r="I200" s="124" t="s">
        <v>2382</v>
      </c>
      <c r="J200" s="91"/>
      <c r="K200" s="91" t="s">
        <v>811</v>
      </c>
      <c r="L200" s="93">
        <v>3280.49</v>
      </c>
      <c r="M200" s="93">
        <v>1587.16</v>
      </c>
      <c r="N200" s="168" t="s">
        <v>812</v>
      </c>
      <c r="O200" s="91"/>
      <c r="P200" s="91" t="s">
        <v>1591</v>
      </c>
      <c r="Q200" s="91" t="s">
        <v>825</v>
      </c>
      <c r="R200" s="91">
        <v>305</v>
      </c>
      <c r="S200" s="91" t="s">
        <v>846</v>
      </c>
      <c r="T200" s="91">
        <v>29</v>
      </c>
      <c r="U200" s="168">
        <v>27708</v>
      </c>
      <c r="V200" s="168" t="s">
        <v>811</v>
      </c>
      <c r="W200" s="168" t="s">
        <v>1524</v>
      </c>
      <c r="X200" s="168" t="s">
        <v>827</v>
      </c>
      <c r="Y200" s="168" t="s">
        <v>820</v>
      </c>
      <c r="Z200" s="168" t="s">
        <v>816</v>
      </c>
      <c r="AB200" s="168" t="s">
        <v>799</v>
      </c>
      <c r="AC200" s="168" t="s">
        <v>806</v>
      </c>
    </row>
    <row r="201" spans="1:43" ht="51" hidden="1" customHeight="1" x14ac:dyDescent="0.2">
      <c r="A201" s="152" t="s">
        <v>8</v>
      </c>
      <c r="B201" s="112" t="s">
        <v>398</v>
      </c>
      <c r="C201" s="244" t="s">
        <v>201</v>
      </c>
      <c r="D201" s="112" t="s">
        <v>613</v>
      </c>
      <c r="E201" s="91">
        <v>1224</v>
      </c>
      <c r="F201" s="91">
        <v>1400</v>
      </c>
      <c r="G201" s="91">
        <v>60</v>
      </c>
      <c r="H201" s="91" t="s">
        <v>2308</v>
      </c>
      <c r="I201" s="124" t="s">
        <v>2382</v>
      </c>
      <c r="J201" s="91"/>
      <c r="K201" s="91" t="s">
        <v>811</v>
      </c>
      <c r="L201" s="93">
        <v>297.57</v>
      </c>
      <c r="M201" s="93">
        <v>0.16</v>
      </c>
      <c r="N201" s="168" t="s">
        <v>812</v>
      </c>
      <c r="O201" s="91"/>
      <c r="P201" s="91" t="s">
        <v>1591</v>
      </c>
      <c r="Q201" s="91" t="s">
        <v>824</v>
      </c>
      <c r="R201" s="91">
        <v>10</v>
      </c>
      <c r="S201" s="91" t="s">
        <v>846</v>
      </c>
      <c r="T201" s="91">
        <v>3</v>
      </c>
      <c r="U201" s="168">
        <v>2100</v>
      </c>
      <c r="V201" s="168" t="s">
        <v>811</v>
      </c>
      <c r="W201" s="168" t="s">
        <v>1524</v>
      </c>
      <c r="X201" s="168" t="s">
        <v>827</v>
      </c>
      <c r="Y201" s="168" t="s">
        <v>822</v>
      </c>
      <c r="Z201" s="168" t="s">
        <v>816</v>
      </c>
      <c r="AB201" s="168" t="s">
        <v>799</v>
      </c>
      <c r="AC201" s="168" t="s">
        <v>806</v>
      </c>
    </row>
    <row r="202" spans="1:43" s="549" customFormat="1" ht="38.25" hidden="1" x14ac:dyDescent="0.2">
      <c r="A202" s="4" t="s">
        <v>3</v>
      </c>
      <c r="B202" s="5" t="s">
        <v>400</v>
      </c>
      <c r="C202" s="90" t="s">
        <v>202</v>
      </c>
      <c r="D202" s="547" t="s">
        <v>2560</v>
      </c>
      <c r="E202" s="91">
        <v>5239</v>
      </c>
      <c r="F202" s="91"/>
      <c r="G202" s="91"/>
      <c r="H202" s="91"/>
      <c r="I202" s="124"/>
      <c r="J202" s="91"/>
      <c r="K202" s="91"/>
      <c r="L202" s="93">
        <v>151.41999999999999</v>
      </c>
      <c r="M202" s="93"/>
      <c r="N202" s="170"/>
      <c r="O202" s="91"/>
      <c r="P202" s="91"/>
      <c r="Q202" s="91"/>
      <c r="R202" s="91"/>
      <c r="S202" s="91"/>
      <c r="T202" s="91"/>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1"/>
      <c r="AQ202" s="548"/>
    </row>
    <row r="203" spans="1:43" ht="114.75" hidden="1" x14ac:dyDescent="0.2">
      <c r="A203" s="109" t="s">
        <v>3</v>
      </c>
      <c r="B203" s="112" t="s">
        <v>401</v>
      </c>
      <c r="C203" s="110" t="s">
        <v>203</v>
      </c>
      <c r="D203" s="281" t="s">
        <v>2561</v>
      </c>
      <c r="E203" s="206">
        <v>6431</v>
      </c>
      <c r="F203" s="206">
        <f>3038-126-193</f>
        <v>2719</v>
      </c>
      <c r="G203" s="206">
        <f>3038-2844-1</f>
        <v>193</v>
      </c>
      <c r="H203" s="206" t="s">
        <v>1839</v>
      </c>
      <c r="I203" s="207" t="s">
        <v>2382</v>
      </c>
      <c r="J203" s="206" t="s">
        <v>812</v>
      </c>
      <c r="K203" s="206" t="s">
        <v>811</v>
      </c>
      <c r="L203" s="208">
        <f>563.82</f>
        <v>563.82000000000005</v>
      </c>
      <c r="M203" s="208">
        <v>518.82000000000005</v>
      </c>
      <c r="N203" s="168" t="s">
        <v>812</v>
      </c>
      <c r="O203" s="206"/>
      <c r="P203" s="206"/>
      <c r="Q203" s="206"/>
      <c r="R203" s="206">
        <v>120</v>
      </c>
      <c r="S203" s="206" t="s">
        <v>2400</v>
      </c>
      <c r="T203" s="206">
        <v>3</v>
      </c>
      <c r="U203" s="168">
        <v>1660</v>
      </c>
      <c r="V203" s="168" t="s">
        <v>811</v>
      </c>
      <c r="W203" s="168" t="s">
        <v>769</v>
      </c>
      <c r="X203" s="168" t="s">
        <v>827</v>
      </c>
      <c r="Y203" s="168" t="s">
        <v>822</v>
      </c>
      <c r="Z203" s="168" t="s">
        <v>816</v>
      </c>
      <c r="AD203" s="168" t="s">
        <v>812</v>
      </c>
      <c r="AP203" s="209" t="s">
        <v>1840</v>
      </c>
    </row>
    <row r="204" spans="1:43" ht="51" hidden="1" customHeight="1" x14ac:dyDescent="0.2">
      <c r="A204" s="4" t="s">
        <v>3</v>
      </c>
      <c r="B204" s="5" t="s">
        <v>402</v>
      </c>
      <c r="C204" s="90" t="s">
        <v>204</v>
      </c>
      <c r="D204" s="289" t="s">
        <v>614</v>
      </c>
      <c r="E204" s="91">
        <v>2089</v>
      </c>
      <c r="F204" s="91"/>
      <c r="G204" s="91"/>
      <c r="H204" s="91"/>
      <c r="I204" s="124"/>
      <c r="J204" s="91"/>
      <c r="K204" s="91"/>
      <c r="L204" s="93">
        <v>113.52</v>
      </c>
      <c r="M204" s="93"/>
      <c r="O204" s="91"/>
      <c r="P204" s="91"/>
      <c r="Q204" s="91"/>
      <c r="R204" s="91"/>
      <c r="S204" s="91"/>
      <c r="T204" s="91"/>
    </row>
    <row r="205" spans="1:43" ht="89.25" hidden="1" customHeight="1" x14ac:dyDescent="0.2">
      <c r="A205" s="4" t="s">
        <v>3</v>
      </c>
      <c r="B205" s="112" t="s">
        <v>403</v>
      </c>
      <c r="C205" s="90" t="s">
        <v>205</v>
      </c>
      <c r="D205" s="289" t="s">
        <v>2562</v>
      </c>
      <c r="E205" s="91">
        <v>5575</v>
      </c>
      <c r="F205" s="91">
        <v>1680</v>
      </c>
      <c r="G205" s="91">
        <v>92</v>
      </c>
      <c r="H205" s="91" t="s">
        <v>2031</v>
      </c>
      <c r="I205" s="124" t="s">
        <v>2382</v>
      </c>
      <c r="J205" s="91" t="s">
        <v>2032</v>
      </c>
      <c r="K205" s="91" t="s">
        <v>811</v>
      </c>
      <c r="L205" s="93">
        <v>332.16</v>
      </c>
      <c r="M205" s="93">
        <v>50.83</v>
      </c>
      <c r="N205" s="168" t="s">
        <v>812</v>
      </c>
      <c r="O205" s="91"/>
      <c r="P205" s="91"/>
      <c r="Q205" s="91" t="s">
        <v>824</v>
      </c>
      <c r="R205" s="91">
        <v>94</v>
      </c>
      <c r="S205" s="91"/>
      <c r="T205" s="91">
        <v>2</v>
      </c>
      <c r="U205" s="172" t="s">
        <v>2033</v>
      </c>
      <c r="V205" s="168" t="s">
        <v>811</v>
      </c>
      <c r="W205" s="168" t="s">
        <v>1524</v>
      </c>
      <c r="X205" s="168" t="s">
        <v>827</v>
      </c>
      <c r="Y205" s="168" t="s">
        <v>821</v>
      </c>
      <c r="Z205" s="168" t="s">
        <v>811</v>
      </c>
      <c r="AA205" s="168" t="s">
        <v>790</v>
      </c>
      <c r="AB205" s="168" t="s">
        <v>795</v>
      </c>
      <c r="AC205" s="168" t="s">
        <v>806</v>
      </c>
      <c r="AD205" s="168" t="s">
        <v>812</v>
      </c>
      <c r="AP205" s="169" t="s">
        <v>2034</v>
      </c>
    </row>
    <row r="206" spans="1:43" ht="110.25" hidden="1" customHeight="1" x14ac:dyDescent="0.2">
      <c r="A206" s="4" t="s">
        <v>3</v>
      </c>
      <c r="B206" s="112" t="s">
        <v>404</v>
      </c>
      <c r="C206" s="90" t="s">
        <v>206</v>
      </c>
      <c r="D206" s="289" t="s">
        <v>2563</v>
      </c>
      <c r="E206" s="91">
        <v>37290</v>
      </c>
      <c r="F206" s="91">
        <v>8136</v>
      </c>
      <c r="G206" s="91">
        <v>856</v>
      </c>
      <c r="H206" s="91" t="s">
        <v>1735</v>
      </c>
      <c r="I206" s="124" t="s">
        <v>2382</v>
      </c>
      <c r="J206" s="91" t="s">
        <v>1736</v>
      </c>
      <c r="K206" s="91" t="s">
        <v>811</v>
      </c>
      <c r="L206" s="93">
        <v>2417.58</v>
      </c>
      <c r="M206" s="93">
        <v>1059.8599999999999</v>
      </c>
      <c r="N206" s="168" t="s">
        <v>811</v>
      </c>
      <c r="O206" s="91" t="s">
        <v>836</v>
      </c>
      <c r="P206" s="91"/>
      <c r="Q206" s="91" t="s">
        <v>825</v>
      </c>
      <c r="R206" s="91">
        <v>353</v>
      </c>
      <c r="S206" s="91" t="s">
        <v>846</v>
      </c>
      <c r="T206" s="91">
        <v>2</v>
      </c>
      <c r="U206" s="172">
        <v>6500</v>
      </c>
      <c r="V206" s="168" t="s">
        <v>811</v>
      </c>
      <c r="W206" s="168" t="s">
        <v>769</v>
      </c>
      <c r="X206" s="168" t="s">
        <v>826</v>
      </c>
      <c r="Y206" s="168" t="s">
        <v>820</v>
      </c>
      <c r="Z206" s="168" t="s">
        <v>811</v>
      </c>
      <c r="AA206" s="168" t="s">
        <v>791</v>
      </c>
      <c r="AB206" s="168" t="s">
        <v>792</v>
      </c>
      <c r="AC206" s="168" t="s">
        <v>806</v>
      </c>
      <c r="AD206" s="168" t="s">
        <v>812</v>
      </c>
      <c r="AP206" s="169" t="s">
        <v>1737</v>
      </c>
    </row>
    <row r="207" spans="1:43" ht="51" hidden="1" customHeight="1" x14ac:dyDescent="0.2">
      <c r="A207" s="4" t="s">
        <v>3</v>
      </c>
      <c r="B207" s="112" t="s">
        <v>407</v>
      </c>
      <c r="C207" s="90" t="s">
        <v>207</v>
      </c>
      <c r="D207" s="289" t="s">
        <v>615</v>
      </c>
      <c r="E207" s="91">
        <v>1760</v>
      </c>
      <c r="F207" s="91">
        <v>800</v>
      </c>
      <c r="G207" s="91">
        <v>20</v>
      </c>
      <c r="H207" s="91" t="s">
        <v>2242</v>
      </c>
      <c r="I207" s="124" t="s">
        <v>2382</v>
      </c>
      <c r="J207" s="91" t="s">
        <v>1504</v>
      </c>
      <c r="K207" s="91" t="s">
        <v>811</v>
      </c>
      <c r="L207" s="93">
        <v>169</v>
      </c>
      <c r="M207" s="93">
        <v>40</v>
      </c>
      <c r="N207" s="168" t="s">
        <v>811</v>
      </c>
      <c r="O207" s="91" t="s">
        <v>832</v>
      </c>
      <c r="P207" s="91"/>
      <c r="Q207" s="91" t="s">
        <v>824</v>
      </c>
      <c r="R207" s="91">
        <v>96</v>
      </c>
      <c r="S207" s="91" t="s">
        <v>716</v>
      </c>
      <c r="T207" s="91">
        <v>1</v>
      </c>
      <c r="U207" s="168" t="s">
        <v>2243</v>
      </c>
      <c r="V207" s="168" t="s">
        <v>811</v>
      </c>
      <c r="W207" s="168" t="s">
        <v>771</v>
      </c>
      <c r="X207" s="168" t="s">
        <v>827</v>
      </c>
      <c r="Y207" s="168" t="s">
        <v>822</v>
      </c>
      <c r="Z207" s="168" t="s">
        <v>816</v>
      </c>
      <c r="AD207" s="168" t="s">
        <v>812</v>
      </c>
    </row>
    <row r="208" spans="1:43" ht="38.25" hidden="1" customHeight="1" x14ac:dyDescent="0.2">
      <c r="A208" s="4" t="s">
        <v>3</v>
      </c>
      <c r="B208" s="5" t="s">
        <v>405</v>
      </c>
      <c r="C208" s="90" t="s">
        <v>207</v>
      </c>
      <c r="D208" s="289" t="s">
        <v>616</v>
      </c>
      <c r="E208" s="170"/>
      <c r="F208" s="170"/>
      <c r="G208" s="170"/>
      <c r="H208" s="91"/>
      <c r="I208" s="124"/>
      <c r="J208" s="91"/>
      <c r="K208" s="91"/>
      <c r="L208" s="93">
        <v>58.96</v>
      </c>
      <c r="M208" s="93"/>
      <c r="O208" s="91"/>
      <c r="P208" s="91"/>
      <c r="Q208" s="91"/>
      <c r="R208" s="91"/>
      <c r="S208" s="91"/>
      <c r="T208" s="91"/>
    </row>
    <row r="209" spans="1:43" ht="63.75" hidden="1" customHeight="1" x14ac:dyDescent="0.2">
      <c r="A209" s="4" t="s">
        <v>3</v>
      </c>
      <c r="B209" s="112" t="s">
        <v>406</v>
      </c>
      <c r="C209" s="90" t="s">
        <v>207</v>
      </c>
      <c r="D209" s="289" t="s">
        <v>617</v>
      </c>
      <c r="E209" s="170">
        <v>9156</v>
      </c>
      <c r="F209" s="170">
        <v>3052</v>
      </c>
      <c r="G209" s="170">
        <v>274</v>
      </c>
      <c r="H209" s="91" t="s">
        <v>1960</v>
      </c>
      <c r="I209" s="124" t="s">
        <v>2382</v>
      </c>
      <c r="J209" s="91" t="s">
        <v>1504</v>
      </c>
      <c r="K209" s="91" t="s">
        <v>811</v>
      </c>
      <c r="L209" s="93">
        <v>750.08</v>
      </c>
      <c r="M209" s="93">
        <v>402</v>
      </c>
      <c r="N209" s="168" t="s">
        <v>811</v>
      </c>
      <c r="O209" s="91" t="s">
        <v>834</v>
      </c>
      <c r="P209" s="91"/>
      <c r="Q209" s="91" t="s">
        <v>825</v>
      </c>
      <c r="R209" s="91">
        <v>121</v>
      </c>
      <c r="S209" s="91" t="s">
        <v>846</v>
      </c>
      <c r="T209" s="91">
        <v>2</v>
      </c>
      <c r="U209" s="168" t="s">
        <v>1961</v>
      </c>
      <c r="V209" s="168" t="s">
        <v>811</v>
      </c>
      <c r="W209" s="168" t="s">
        <v>771</v>
      </c>
      <c r="X209" s="168" t="s">
        <v>827</v>
      </c>
      <c r="Y209" s="168" t="s">
        <v>821</v>
      </c>
      <c r="Z209" s="168" t="s">
        <v>811</v>
      </c>
      <c r="AA209" s="168" t="s">
        <v>790</v>
      </c>
      <c r="AB209" s="168" t="s">
        <v>799</v>
      </c>
      <c r="AC209" s="168" t="s">
        <v>806</v>
      </c>
      <c r="AD209" s="168" t="s">
        <v>812</v>
      </c>
    </row>
    <row r="210" spans="1:43" s="549" customFormat="1" ht="236.25" x14ac:dyDescent="0.2">
      <c r="A210" s="4" t="s">
        <v>3</v>
      </c>
      <c r="B210" s="112" t="s">
        <v>408</v>
      </c>
      <c r="C210" s="90" t="s">
        <v>208</v>
      </c>
      <c r="D210" s="547" t="s">
        <v>2564</v>
      </c>
      <c r="E210" s="91">
        <v>23037</v>
      </c>
      <c r="F210" s="191">
        <v>9360</v>
      </c>
      <c r="G210" s="191">
        <v>417</v>
      </c>
      <c r="H210" s="91" t="s">
        <v>2280</v>
      </c>
      <c r="I210" s="124" t="s">
        <v>2411</v>
      </c>
      <c r="J210" s="91"/>
      <c r="K210" s="91" t="s">
        <v>811</v>
      </c>
      <c r="L210" s="93">
        <v>2001.51</v>
      </c>
      <c r="M210" s="93">
        <v>840.22</v>
      </c>
      <c r="N210" s="170" t="s">
        <v>811</v>
      </c>
      <c r="O210" s="91" t="s">
        <v>830</v>
      </c>
      <c r="P210" s="91"/>
      <c r="Q210" s="91" t="s">
        <v>825</v>
      </c>
      <c r="R210" s="91">
        <v>278</v>
      </c>
      <c r="S210" s="91" t="s">
        <v>2400</v>
      </c>
      <c r="T210" s="91">
        <v>2</v>
      </c>
      <c r="U210" s="170" t="s">
        <v>2439</v>
      </c>
      <c r="V210" s="170" t="s">
        <v>811</v>
      </c>
      <c r="W210" s="170" t="s">
        <v>1524</v>
      </c>
      <c r="X210" s="170" t="s">
        <v>826</v>
      </c>
      <c r="Y210" s="170" t="s">
        <v>820</v>
      </c>
      <c r="Z210" s="170" t="s">
        <v>816</v>
      </c>
      <c r="AA210" s="170"/>
      <c r="AB210" s="170" t="s">
        <v>805</v>
      </c>
      <c r="AC210" s="170"/>
      <c r="AD210" s="170" t="s">
        <v>812</v>
      </c>
      <c r="AE210" s="170"/>
      <c r="AF210" s="170"/>
      <c r="AG210" s="170"/>
      <c r="AH210" s="170"/>
      <c r="AI210" s="170"/>
      <c r="AJ210" s="170"/>
      <c r="AK210" s="170"/>
      <c r="AL210" s="170"/>
      <c r="AM210" s="170"/>
      <c r="AN210" s="170"/>
      <c r="AO210" s="170" t="s">
        <v>2836</v>
      </c>
      <c r="AP210" s="171" t="s">
        <v>2835</v>
      </c>
      <c r="AQ210" s="548"/>
    </row>
    <row r="211" spans="1:43" ht="142.5" hidden="1" customHeight="1" x14ac:dyDescent="0.2">
      <c r="A211" s="4" t="s">
        <v>3</v>
      </c>
      <c r="B211" s="112" t="s">
        <v>409</v>
      </c>
      <c r="C211" s="90" t="s">
        <v>209</v>
      </c>
      <c r="D211" s="289" t="s">
        <v>2565</v>
      </c>
      <c r="E211" s="91">
        <v>53348</v>
      </c>
      <c r="F211" s="91">
        <v>12972</v>
      </c>
      <c r="G211" s="91">
        <v>508</v>
      </c>
      <c r="H211" s="91" t="s">
        <v>1583</v>
      </c>
      <c r="I211" s="124" t="s">
        <v>813</v>
      </c>
      <c r="J211" s="91"/>
      <c r="K211" s="91"/>
      <c r="L211" s="93">
        <v>5614.3</v>
      </c>
      <c r="M211" s="93">
        <v>1410</v>
      </c>
      <c r="N211" s="168" t="s">
        <v>812</v>
      </c>
      <c r="O211" s="91"/>
      <c r="P211" s="91"/>
      <c r="Q211" s="91" t="s">
        <v>825</v>
      </c>
      <c r="R211" s="228">
        <v>487.6</v>
      </c>
      <c r="S211" s="91" t="s">
        <v>846</v>
      </c>
      <c r="T211" s="91"/>
      <c r="V211" s="168" t="s">
        <v>811</v>
      </c>
      <c r="W211" s="168" t="s">
        <v>1524</v>
      </c>
      <c r="X211" s="168" t="s">
        <v>826</v>
      </c>
      <c r="Y211" s="168" t="s">
        <v>820</v>
      </c>
      <c r="Z211" s="168" t="s">
        <v>816</v>
      </c>
      <c r="AD211" s="168" t="s">
        <v>812</v>
      </c>
      <c r="AP211" s="169" t="s">
        <v>1584</v>
      </c>
    </row>
    <row r="212" spans="1:43" ht="63.75" hidden="1" customHeight="1" x14ac:dyDescent="0.2">
      <c r="A212" s="4" t="s">
        <v>3</v>
      </c>
      <c r="B212" s="112" t="s">
        <v>410</v>
      </c>
      <c r="C212" s="90" t="s">
        <v>210</v>
      </c>
      <c r="D212" s="289" t="s">
        <v>618</v>
      </c>
      <c r="E212" s="91">
        <v>4756</v>
      </c>
      <c r="F212" s="91">
        <v>2396</v>
      </c>
      <c r="G212" s="91">
        <v>132</v>
      </c>
      <c r="H212" s="91" t="s">
        <v>2221</v>
      </c>
      <c r="I212" s="124" t="s">
        <v>2382</v>
      </c>
      <c r="J212" s="91" t="s">
        <v>1504</v>
      </c>
      <c r="K212" s="91" t="s">
        <v>811</v>
      </c>
      <c r="L212" s="93">
        <v>457</v>
      </c>
      <c r="M212" s="93">
        <v>158</v>
      </c>
      <c r="N212" s="168" t="s">
        <v>812</v>
      </c>
      <c r="O212" s="91"/>
      <c r="P212" s="91"/>
      <c r="Q212" s="91" t="s">
        <v>824</v>
      </c>
      <c r="R212" s="228">
        <v>221.9</v>
      </c>
      <c r="S212" s="91" t="s">
        <v>2400</v>
      </c>
      <c r="T212" s="91">
        <v>4</v>
      </c>
      <c r="U212" s="168">
        <v>2050</v>
      </c>
      <c r="V212" s="168" t="s">
        <v>811</v>
      </c>
      <c r="W212" s="168" t="s">
        <v>771</v>
      </c>
      <c r="X212" s="168" t="s">
        <v>827</v>
      </c>
      <c r="Y212" s="168" t="s">
        <v>821</v>
      </c>
      <c r="Z212" s="168" t="s">
        <v>816</v>
      </c>
    </row>
    <row r="213" spans="1:43" ht="63.75" hidden="1" customHeight="1" x14ac:dyDescent="0.2">
      <c r="A213" s="4" t="s">
        <v>3</v>
      </c>
      <c r="B213" s="5" t="s">
        <v>1972</v>
      </c>
      <c r="C213" s="90" t="s">
        <v>211</v>
      </c>
      <c r="D213" s="5" t="s">
        <v>1978</v>
      </c>
      <c r="E213" s="91"/>
      <c r="F213" s="91">
        <v>174</v>
      </c>
      <c r="G213" s="91">
        <v>1</v>
      </c>
      <c r="H213" s="91" t="s">
        <v>1977</v>
      </c>
      <c r="I213" s="124" t="s">
        <v>2382</v>
      </c>
      <c r="J213" s="91" t="s">
        <v>811</v>
      </c>
      <c r="K213" s="91" t="s">
        <v>811</v>
      </c>
      <c r="L213" s="93"/>
      <c r="M213" s="93"/>
      <c r="O213" s="91"/>
      <c r="P213" s="91"/>
      <c r="Q213" s="91" t="s">
        <v>825</v>
      </c>
      <c r="R213" s="91"/>
      <c r="S213" s="91" t="s">
        <v>846</v>
      </c>
      <c r="T213" s="91">
        <v>1</v>
      </c>
      <c r="U213" s="169">
        <v>600</v>
      </c>
      <c r="V213" s="168" t="s">
        <v>811</v>
      </c>
      <c r="W213" s="168" t="s">
        <v>771</v>
      </c>
      <c r="X213" s="168" t="s">
        <v>827</v>
      </c>
      <c r="Y213" s="168" t="s">
        <v>820</v>
      </c>
      <c r="Z213" s="168" t="s">
        <v>811</v>
      </c>
      <c r="AA213" s="168" t="s">
        <v>791</v>
      </c>
      <c r="AB213" s="168" t="s">
        <v>801</v>
      </c>
      <c r="AC213" s="168" t="s">
        <v>806</v>
      </c>
      <c r="AD213" s="168" t="s">
        <v>812</v>
      </c>
    </row>
    <row r="214" spans="1:43" ht="38.25" hidden="1" customHeight="1" x14ac:dyDescent="0.2">
      <c r="A214" s="4" t="s">
        <v>3</v>
      </c>
      <c r="B214" s="5" t="s">
        <v>411</v>
      </c>
      <c r="C214" s="90" t="s">
        <v>211</v>
      </c>
      <c r="D214" s="5" t="s">
        <v>619</v>
      </c>
      <c r="E214" s="170"/>
      <c r="F214" s="170"/>
      <c r="G214" s="170"/>
      <c r="H214" s="91"/>
      <c r="I214" s="124"/>
      <c r="J214" s="91"/>
      <c r="K214" s="91"/>
      <c r="L214" s="93">
        <v>8.73</v>
      </c>
      <c r="M214" s="93"/>
      <c r="O214" s="91"/>
      <c r="P214" s="91"/>
      <c r="Q214" s="91"/>
      <c r="R214" s="91"/>
      <c r="S214" s="91"/>
      <c r="T214" s="91"/>
    </row>
    <row r="215" spans="1:43" s="549" customFormat="1" ht="101.25" customHeight="1" x14ac:dyDescent="0.2">
      <c r="A215" s="4" t="s">
        <v>3</v>
      </c>
      <c r="B215" s="5" t="s">
        <v>408</v>
      </c>
      <c r="C215" s="90" t="s">
        <v>212</v>
      </c>
      <c r="D215" s="5" t="s">
        <v>620</v>
      </c>
      <c r="E215" s="91">
        <v>3346</v>
      </c>
      <c r="F215" s="191">
        <v>414</v>
      </c>
      <c r="G215" s="191">
        <v>48</v>
      </c>
      <c r="H215" s="91" t="s">
        <v>2281</v>
      </c>
      <c r="I215" s="124" t="s">
        <v>2382</v>
      </c>
      <c r="J215" s="91"/>
      <c r="K215" s="91" t="s">
        <v>811</v>
      </c>
      <c r="L215" s="93">
        <v>127.36</v>
      </c>
      <c r="M215" s="93">
        <v>20.89</v>
      </c>
      <c r="N215" s="170" t="s">
        <v>812</v>
      </c>
      <c r="O215" s="91"/>
      <c r="P215" s="91"/>
      <c r="Q215" s="91" t="s">
        <v>824</v>
      </c>
      <c r="R215" s="91">
        <v>36</v>
      </c>
      <c r="S215" s="91" t="s">
        <v>845</v>
      </c>
      <c r="T215" s="91">
        <v>0</v>
      </c>
      <c r="U215" s="170"/>
      <c r="V215" s="170" t="s">
        <v>811</v>
      </c>
      <c r="W215" s="170" t="s">
        <v>771</v>
      </c>
      <c r="X215" s="170" t="s">
        <v>826</v>
      </c>
      <c r="Y215" s="170" t="s">
        <v>2388</v>
      </c>
      <c r="Z215" s="170" t="s">
        <v>816</v>
      </c>
      <c r="AA215" s="170"/>
      <c r="AB215" s="170" t="s">
        <v>805</v>
      </c>
      <c r="AC215" s="170"/>
      <c r="AD215" s="170" t="s">
        <v>812</v>
      </c>
      <c r="AE215" s="170"/>
      <c r="AF215" s="170"/>
      <c r="AG215" s="170"/>
      <c r="AH215" s="170"/>
      <c r="AI215" s="170"/>
      <c r="AJ215" s="170"/>
      <c r="AK215" s="170"/>
      <c r="AL215" s="170"/>
      <c r="AM215" s="170"/>
      <c r="AN215" s="170"/>
      <c r="AO215" s="170" t="s">
        <v>2837</v>
      </c>
      <c r="AP215" s="171" t="s">
        <v>2834</v>
      </c>
      <c r="AQ215" s="548"/>
    </row>
    <row r="216" spans="1:43" ht="38.25" hidden="1" customHeight="1" x14ac:dyDescent="0.2">
      <c r="A216" s="4" t="s">
        <v>17</v>
      </c>
      <c r="B216" s="5" t="s">
        <v>346</v>
      </c>
      <c r="C216" s="90" t="s">
        <v>213</v>
      </c>
      <c r="D216" s="289" t="s">
        <v>621</v>
      </c>
      <c r="E216" s="91">
        <v>4583</v>
      </c>
      <c r="F216" s="91"/>
      <c r="G216" s="91"/>
      <c r="H216" s="91"/>
      <c r="I216" s="124"/>
      <c r="J216" s="91"/>
      <c r="K216" s="91"/>
      <c r="L216" s="93">
        <v>637.79</v>
      </c>
      <c r="M216" s="93"/>
      <c r="O216" s="91"/>
      <c r="P216" s="91"/>
      <c r="Q216" s="91"/>
      <c r="R216" s="91"/>
      <c r="S216" s="91"/>
      <c r="T216" s="91"/>
    </row>
    <row r="217" spans="1:43" ht="38.25" hidden="1" customHeight="1" x14ac:dyDescent="0.2">
      <c r="A217" s="4" t="s">
        <v>17</v>
      </c>
      <c r="B217" s="5" t="s">
        <v>346</v>
      </c>
      <c r="C217" s="90" t="s">
        <v>214</v>
      </c>
      <c r="D217" s="5" t="s">
        <v>622</v>
      </c>
      <c r="E217" s="91">
        <v>1778</v>
      </c>
      <c r="F217" s="91"/>
      <c r="G217" s="91"/>
      <c r="H217" s="91"/>
      <c r="I217" s="124"/>
      <c r="J217" s="91"/>
      <c r="K217" s="91"/>
      <c r="L217" s="93">
        <v>247.43</v>
      </c>
      <c r="M217" s="93"/>
      <c r="O217" s="91"/>
      <c r="P217" s="91"/>
      <c r="Q217" s="91"/>
      <c r="R217" s="91"/>
      <c r="S217" s="91"/>
      <c r="T217" s="91"/>
    </row>
    <row r="218" spans="1:43" ht="67.5" hidden="1" customHeight="1" x14ac:dyDescent="0.2">
      <c r="A218" s="152" t="s">
        <v>17</v>
      </c>
      <c r="B218" s="112" t="s">
        <v>413</v>
      </c>
      <c r="C218" s="244" t="s">
        <v>215</v>
      </c>
      <c r="D218" s="289" t="s">
        <v>2566</v>
      </c>
      <c r="E218" s="91">
        <v>14577</v>
      </c>
      <c r="F218" s="91">
        <v>13565</v>
      </c>
      <c r="G218" s="91"/>
      <c r="H218" s="91" t="s">
        <v>2380</v>
      </c>
      <c r="I218" s="124" t="s">
        <v>813</v>
      </c>
      <c r="J218" s="91" t="s">
        <v>811</v>
      </c>
      <c r="K218" s="91" t="s">
        <v>811</v>
      </c>
      <c r="L218" s="93">
        <v>3171.84</v>
      </c>
      <c r="M218" s="93">
        <v>1978.68</v>
      </c>
      <c r="N218" s="172" t="s">
        <v>811</v>
      </c>
      <c r="O218" s="91" t="s">
        <v>838</v>
      </c>
      <c r="P218" s="91"/>
      <c r="Q218" s="91" t="s">
        <v>825</v>
      </c>
      <c r="R218" s="91">
        <v>250</v>
      </c>
      <c r="S218" s="91" t="s">
        <v>2406</v>
      </c>
      <c r="T218" s="91">
        <v>24</v>
      </c>
      <c r="U218" s="210">
        <v>15875</v>
      </c>
      <c r="V218" s="168" t="s">
        <v>811</v>
      </c>
      <c r="W218" s="168" t="s">
        <v>771</v>
      </c>
      <c r="X218" s="168" t="s">
        <v>827</v>
      </c>
      <c r="Y218" s="168" t="s">
        <v>821</v>
      </c>
      <c r="Z218" s="168" t="s">
        <v>811</v>
      </c>
      <c r="AA218" s="168" t="s">
        <v>792</v>
      </c>
      <c r="AB218" s="168" t="s">
        <v>805</v>
      </c>
      <c r="AP218" s="169" t="s">
        <v>2381</v>
      </c>
    </row>
    <row r="219" spans="1:43" ht="76.5" hidden="1" customHeight="1" x14ac:dyDescent="0.2">
      <c r="A219" s="4" t="s">
        <v>17</v>
      </c>
      <c r="B219" s="112" t="s">
        <v>414</v>
      </c>
      <c r="C219" s="90" t="s">
        <v>215</v>
      </c>
      <c r="D219" s="5" t="s">
        <v>623</v>
      </c>
      <c r="E219" s="170">
        <v>470</v>
      </c>
      <c r="F219" s="170">
        <v>4059</v>
      </c>
      <c r="G219" s="170">
        <v>410</v>
      </c>
      <c r="H219" s="91" t="s">
        <v>2002</v>
      </c>
      <c r="I219" s="124" t="s">
        <v>813</v>
      </c>
      <c r="J219" s="91" t="s">
        <v>1526</v>
      </c>
      <c r="K219" s="91" t="s">
        <v>811</v>
      </c>
      <c r="L219" s="93">
        <v>2350</v>
      </c>
      <c r="M219" s="93"/>
      <c r="N219" s="168" t="s">
        <v>811</v>
      </c>
      <c r="O219" s="91" t="s">
        <v>834</v>
      </c>
      <c r="P219" s="91"/>
      <c r="Q219" s="91" t="s">
        <v>2383</v>
      </c>
      <c r="R219" s="228">
        <v>77.400000000000006</v>
      </c>
      <c r="S219" s="91"/>
      <c r="T219" s="91">
        <v>7</v>
      </c>
      <c r="U219" s="168" t="s">
        <v>2003</v>
      </c>
      <c r="V219" s="168" t="s">
        <v>811</v>
      </c>
      <c r="W219" s="168" t="s">
        <v>769</v>
      </c>
      <c r="X219" s="168" t="s">
        <v>827</v>
      </c>
      <c r="Y219" s="168" t="s">
        <v>2388</v>
      </c>
      <c r="Z219" s="168" t="s">
        <v>811</v>
      </c>
      <c r="AA219" s="168" t="s">
        <v>791</v>
      </c>
      <c r="AB219" s="168" t="s">
        <v>798</v>
      </c>
      <c r="AC219" s="168" t="s">
        <v>806</v>
      </c>
      <c r="AD219" s="168" t="s">
        <v>812</v>
      </c>
      <c r="AO219" s="168" t="s">
        <v>2004</v>
      </c>
      <c r="AP219" s="259" t="s">
        <v>2005</v>
      </c>
    </row>
    <row r="220" spans="1:43" ht="78.75" hidden="1" customHeight="1" x14ac:dyDescent="0.2">
      <c r="A220" s="82" t="s">
        <v>17</v>
      </c>
      <c r="B220" s="112" t="s">
        <v>412</v>
      </c>
      <c r="C220" s="72" t="s">
        <v>215</v>
      </c>
      <c r="D220" s="289" t="s">
        <v>624</v>
      </c>
      <c r="E220" s="170"/>
      <c r="F220" s="170">
        <v>1312</v>
      </c>
      <c r="G220" s="170">
        <v>863</v>
      </c>
      <c r="H220" s="179" t="s">
        <v>2191</v>
      </c>
      <c r="I220" s="180" t="s">
        <v>813</v>
      </c>
      <c r="J220" s="179"/>
      <c r="K220" s="179" t="s">
        <v>811</v>
      </c>
      <c r="L220" s="181">
        <v>198.15</v>
      </c>
      <c r="M220" s="181"/>
      <c r="N220" s="168" t="s">
        <v>812</v>
      </c>
      <c r="O220" s="179"/>
      <c r="P220" s="179"/>
      <c r="Q220" s="179" t="s">
        <v>824</v>
      </c>
      <c r="R220" s="231">
        <v>29.6</v>
      </c>
      <c r="S220" s="179" t="s">
        <v>846</v>
      </c>
      <c r="T220" s="211">
        <v>5</v>
      </c>
      <c r="U220" s="168">
        <v>3900</v>
      </c>
      <c r="V220" s="168" t="s">
        <v>811</v>
      </c>
      <c r="W220" s="168" t="s">
        <v>771</v>
      </c>
      <c r="X220" s="168" t="s">
        <v>826</v>
      </c>
      <c r="Y220" s="168" t="s">
        <v>2388</v>
      </c>
      <c r="Z220" s="168" t="s">
        <v>816</v>
      </c>
      <c r="AP220" s="260" t="s">
        <v>2192</v>
      </c>
    </row>
    <row r="221" spans="1:43" s="79" customFormat="1" ht="38.25" hidden="1" customHeight="1" x14ac:dyDescent="0.2">
      <c r="A221" s="82" t="s">
        <v>17</v>
      </c>
      <c r="B221" s="9" t="s">
        <v>412</v>
      </c>
      <c r="C221" s="73" t="s">
        <v>317</v>
      </c>
      <c r="D221" s="9" t="s">
        <v>626</v>
      </c>
      <c r="E221" s="73">
        <v>18909</v>
      </c>
      <c r="F221" s="73">
        <v>29</v>
      </c>
      <c r="G221" s="73">
        <v>89</v>
      </c>
      <c r="H221" s="212" t="s">
        <v>2191</v>
      </c>
      <c r="I221" s="212" t="s">
        <v>813</v>
      </c>
      <c r="J221" s="212"/>
      <c r="K221" s="212" t="s">
        <v>811</v>
      </c>
      <c r="L221" s="213">
        <v>34.97</v>
      </c>
      <c r="M221" s="213"/>
      <c r="N221" s="169" t="s">
        <v>812</v>
      </c>
      <c r="O221" s="212"/>
      <c r="P221" s="212"/>
      <c r="Q221" s="212" t="s">
        <v>824</v>
      </c>
      <c r="R221" s="212"/>
      <c r="S221" s="212" t="s">
        <v>846</v>
      </c>
      <c r="T221" s="214">
        <v>1</v>
      </c>
      <c r="U221" s="169">
        <v>200</v>
      </c>
      <c r="V221" s="169" t="s">
        <v>811</v>
      </c>
      <c r="W221" s="169" t="s">
        <v>771</v>
      </c>
      <c r="X221" s="169" t="s">
        <v>826</v>
      </c>
      <c r="Y221" s="169" t="s">
        <v>822</v>
      </c>
      <c r="Z221" s="169" t="s">
        <v>816</v>
      </c>
      <c r="AA221" s="169"/>
      <c r="AB221" s="169"/>
      <c r="AC221" s="169"/>
      <c r="AD221" s="169"/>
      <c r="AE221" s="169"/>
      <c r="AF221" s="169"/>
      <c r="AG221" s="169"/>
      <c r="AH221" s="169"/>
      <c r="AI221" s="169"/>
      <c r="AJ221" s="169"/>
      <c r="AK221" s="169"/>
      <c r="AL221" s="169"/>
      <c r="AM221" s="169"/>
      <c r="AN221" s="169"/>
      <c r="AO221" s="169"/>
      <c r="AP221" s="260" t="s">
        <v>2193</v>
      </c>
    </row>
    <row r="222" spans="1:43" s="11" customFormat="1" ht="37.5" hidden="1" customHeight="1" x14ac:dyDescent="0.2">
      <c r="A222" s="82" t="s">
        <v>17</v>
      </c>
      <c r="B222" s="9" t="s">
        <v>318</v>
      </c>
      <c r="C222" s="73" t="s">
        <v>317</v>
      </c>
      <c r="D222" s="9" t="s">
        <v>625</v>
      </c>
      <c r="E222" s="178">
        <v>17925</v>
      </c>
      <c r="F222" s="178">
        <v>8367</v>
      </c>
      <c r="G222" s="178">
        <v>626</v>
      </c>
      <c r="H222" s="107" t="s">
        <v>1988</v>
      </c>
      <c r="I222" s="107" t="s">
        <v>813</v>
      </c>
      <c r="J222" s="107"/>
      <c r="K222" s="107" t="s">
        <v>811</v>
      </c>
      <c r="L222" s="108">
        <v>3121.54</v>
      </c>
      <c r="M222" s="108">
        <v>831.31</v>
      </c>
      <c r="N222" s="169" t="s">
        <v>811</v>
      </c>
      <c r="O222" s="107" t="s">
        <v>840</v>
      </c>
      <c r="P222" s="107"/>
      <c r="Q222" s="107" t="s">
        <v>825</v>
      </c>
      <c r="R222" s="107">
        <v>153</v>
      </c>
      <c r="S222" s="107" t="s">
        <v>2400</v>
      </c>
      <c r="T222" s="107">
        <v>11</v>
      </c>
      <c r="U222" s="169">
        <v>5700</v>
      </c>
      <c r="V222" s="169" t="s">
        <v>811</v>
      </c>
      <c r="W222" s="169" t="s">
        <v>771</v>
      </c>
      <c r="X222" s="169" t="s">
        <v>827</v>
      </c>
      <c r="Y222" s="169" t="s">
        <v>822</v>
      </c>
      <c r="Z222" s="169" t="s">
        <v>811</v>
      </c>
      <c r="AA222" s="169" t="s">
        <v>789</v>
      </c>
      <c r="AB222" s="169" t="s">
        <v>801</v>
      </c>
      <c r="AC222" s="169" t="s">
        <v>806</v>
      </c>
      <c r="AD222" s="169" t="s">
        <v>812</v>
      </c>
      <c r="AE222" s="169"/>
      <c r="AF222" s="169"/>
      <c r="AG222" s="169"/>
      <c r="AH222" s="169"/>
      <c r="AI222" s="169"/>
      <c r="AJ222" s="169"/>
      <c r="AK222" s="169"/>
      <c r="AL222" s="169"/>
      <c r="AM222" s="169"/>
      <c r="AN222" s="169"/>
      <c r="AO222" s="169"/>
      <c r="AP222" s="169" t="s">
        <v>1989</v>
      </c>
    </row>
    <row r="223" spans="1:43" s="11" customFormat="1" ht="27.75" hidden="1" customHeight="1" x14ac:dyDescent="0.2">
      <c r="A223" s="82" t="s">
        <v>17</v>
      </c>
      <c r="B223" s="9" t="s">
        <v>318</v>
      </c>
      <c r="C223" s="73" t="s">
        <v>319</v>
      </c>
      <c r="D223" s="289" t="s">
        <v>2567</v>
      </c>
      <c r="E223" s="73">
        <v>2207</v>
      </c>
      <c r="F223" s="73">
        <v>927</v>
      </c>
      <c r="G223" s="73">
        <v>29</v>
      </c>
      <c r="H223" s="107" t="s">
        <v>1990</v>
      </c>
      <c r="I223" s="107" t="s">
        <v>813</v>
      </c>
      <c r="J223" s="107"/>
      <c r="K223" s="107" t="s">
        <v>811</v>
      </c>
      <c r="L223" s="108">
        <v>310.11</v>
      </c>
      <c r="M223" s="108">
        <v>35.04</v>
      </c>
      <c r="N223" s="169" t="s">
        <v>811</v>
      </c>
      <c r="O223" s="107" t="s">
        <v>840</v>
      </c>
      <c r="P223" s="107"/>
      <c r="Q223" s="107" t="s">
        <v>824</v>
      </c>
      <c r="R223" s="107">
        <v>89</v>
      </c>
      <c r="S223" s="107" t="s">
        <v>846</v>
      </c>
      <c r="T223" s="107">
        <v>3</v>
      </c>
      <c r="U223" s="169">
        <v>1250</v>
      </c>
      <c r="V223" s="169" t="s">
        <v>811</v>
      </c>
      <c r="W223" s="169" t="s">
        <v>769</v>
      </c>
      <c r="X223" s="169" t="s">
        <v>827</v>
      </c>
      <c r="Y223" s="169" t="s">
        <v>821</v>
      </c>
      <c r="Z223" s="169" t="s">
        <v>811</v>
      </c>
      <c r="AA223" s="169" t="s">
        <v>790</v>
      </c>
      <c r="AB223" s="169" t="s">
        <v>801</v>
      </c>
      <c r="AC223" s="169" t="s">
        <v>806</v>
      </c>
      <c r="AD223" s="169" t="s">
        <v>812</v>
      </c>
      <c r="AE223" s="169"/>
      <c r="AF223" s="169"/>
      <c r="AG223" s="169"/>
      <c r="AH223" s="169"/>
      <c r="AI223" s="169"/>
      <c r="AJ223" s="169"/>
      <c r="AK223" s="169"/>
      <c r="AL223" s="169"/>
      <c r="AM223" s="169"/>
      <c r="AN223" s="169"/>
      <c r="AO223" s="169"/>
      <c r="AP223" s="169"/>
    </row>
    <row r="224" spans="1:43" s="79" customFormat="1" ht="51" hidden="1" customHeight="1" x14ac:dyDescent="0.2">
      <c r="A224" s="82" t="s">
        <v>17</v>
      </c>
      <c r="B224" s="9" t="s">
        <v>412</v>
      </c>
      <c r="C224" s="73" t="s">
        <v>216</v>
      </c>
      <c r="D224" s="284" t="s">
        <v>2568</v>
      </c>
      <c r="E224" s="214">
        <v>1593</v>
      </c>
      <c r="F224" s="214">
        <v>162</v>
      </c>
      <c r="G224" s="214">
        <v>500</v>
      </c>
      <c r="H224" s="212" t="s">
        <v>2191</v>
      </c>
      <c r="I224" s="212" t="s">
        <v>813</v>
      </c>
      <c r="J224" s="212"/>
      <c r="K224" s="212" t="s">
        <v>811</v>
      </c>
      <c r="L224" s="213">
        <v>185.68</v>
      </c>
      <c r="M224" s="213"/>
      <c r="N224" s="169" t="s">
        <v>812</v>
      </c>
      <c r="O224" s="212"/>
      <c r="P224" s="212"/>
      <c r="Q224" s="212" t="s">
        <v>824</v>
      </c>
      <c r="R224" s="232">
        <v>9.6</v>
      </c>
      <c r="S224" s="212" t="s">
        <v>846</v>
      </c>
      <c r="T224" s="214">
        <v>2</v>
      </c>
      <c r="U224" s="169">
        <v>400</v>
      </c>
      <c r="V224" s="169" t="s">
        <v>811</v>
      </c>
      <c r="W224" s="169" t="s">
        <v>771</v>
      </c>
      <c r="X224" s="169" t="s">
        <v>826</v>
      </c>
      <c r="Y224" s="169" t="s">
        <v>2388</v>
      </c>
      <c r="Z224" s="169" t="s">
        <v>816</v>
      </c>
      <c r="AA224" s="169"/>
      <c r="AB224" s="169"/>
      <c r="AC224" s="169"/>
      <c r="AD224" s="169"/>
      <c r="AE224" s="169"/>
      <c r="AF224" s="169"/>
      <c r="AG224" s="169"/>
      <c r="AH224" s="169"/>
      <c r="AI224" s="169"/>
      <c r="AJ224" s="169"/>
      <c r="AK224" s="169"/>
      <c r="AL224" s="169"/>
      <c r="AM224" s="169"/>
      <c r="AN224" s="169"/>
      <c r="AO224" s="169"/>
      <c r="AP224" s="169"/>
    </row>
    <row r="225" spans="1:43" ht="135" hidden="1" customHeight="1" x14ac:dyDescent="0.2">
      <c r="A225" s="4" t="s">
        <v>17</v>
      </c>
      <c r="B225" s="112" t="s">
        <v>415</v>
      </c>
      <c r="C225" s="90" t="s">
        <v>217</v>
      </c>
      <c r="D225" s="289" t="s">
        <v>2569</v>
      </c>
      <c r="E225" s="91">
        <v>10212</v>
      </c>
      <c r="F225" s="91">
        <v>7620</v>
      </c>
      <c r="G225" s="91">
        <v>704</v>
      </c>
      <c r="H225" s="175" t="s">
        <v>2070</v>
      </c>
      <c r="I225" s="124" t="s">
        <v>813</v>
      </c>
      <c r="J225" s="91"/>
      <c r="K225" s="91" t="s">
        <v>811</v>
      </c>
      <c r="L225" s="177">
        <v>2197.88</v>
      </c>
      <c r="M225" s="177">
        <v>1290.82</v>
      </c>
      <c r="N225" s="168" t="s">
        <v>811</v>
      </c>
      <c r="O225" s="91" t="s">
        <v>841</v>
      </c>
      <c r="P225" s="91"/>
      <c r="Q225" s="91" t="s">
        <v>825</v>
      </c>
      <c r="R225" s="91">
        <v>130</v>
      </c>
      <c r="S225" s="91" t="s">
        <v>2400</v>
      </c>
      <c r="T225" s="91">
        <v>22</v>
      </c>
      <c r="U225" s="168">
        <v>13460</v>
      </c>
      <c r="V225" s="168" t="s">
        <v>811</v>
      </c>
      <c r="W225" s="168" t="s">
        <v>769</v>
      </c>
      <c r="X225" s="168" t="s">
        <v>827</v>
      </c>
      <c r="Y225" s="168" t="s">
        <v>822</v>
      </c>
      <c r="Z225" s="168" t="s">
        <v>811</v>
      </c>
      <c r="AA225" s="168" t="s">
        <v>790</v>
      </c>
      <c r="AB225" s="168" t="s">
        <v>801</v>
      </c>
      <c r="AC225" s="168" t="s">
        <v>806</v>
      </c>
      <c r="AD225" s="168" t="s">
        <v>812</v>
      </c>
      <c r="AE225" s="168" t="s">
        <v>860</v>
      </c>
      <c r="AF225" s="168" t="s">
        <v>2071</v>
      </c>
      <c r="AP225" s="169" t="s">
        <v>2072</v>
      </c>
    </row>
    <row r="226" spans="1:43" s="11" customFormat="1" ht="39" hidden="1" customHeight="1" x14ac:dyDescent="0.2">
      <c r="A226" s="4" t="s">
        <v>17</v>
      </c>
      <c r="B226" s="5" t="s">
        <v>414</v>
      </c>
      <c r="C226" s="73" t="s">
        <v>320</v>
      </c>
      <c r="D226" s="9" t="s">
        <v>627</v>
      </c>
      <c r="E226" s="107">
        <v>126</v>
      </c>
      <c r="F226" s="107">
        <v>179</v>
      </c>
      <c r="G226" s="107">
        <v>0</v>
      </c>
      <c r="H226" s="107" t="s">
        <v>2006</v>
      </c>
      <c r="I226" s="107" t="s">
        <v>2382</v>
      </c>
      <c r="J226" s="107" t="s">
        <v>1523</v>
      </c>
      <c r="K226" s="107" t="s">
        <v>811</v>
      </c>
      <c r="L226" s="108">
        <v>10</v>
      </c>
      <c r="M226" s="108"/>
      <c r="N226" s="169" t="s">
        <v>812</v>
      </c>
      <c r="O226" s="107"/>
      <c r="P226" s="107"/>
      <c r="Q226" s="107" t="s">
        <v>2383</v>
      </c>
      <c r="R226" s="107">
        <v>1800</v>
      </c>
      <c r="S226" s="107"/>
      <c r="T226" s="107">
        <v>3</v>
      </c>
      <c r="U226" s="169"/>
      <c r="V226" s="169" t="s">
        <v>811</v>
      </c>
      <c r="W226" s="169" t="s">
        <v>769</v>
      </c>
      <c r="X226" s="169" t="s">
        <v>827</v>
      </c>
      <c r="Y226" s="169" t="s">
        <v>2388</v>
      </c>
      <c r="Z226" s="169" t="s">
        <v>816</v>
      </c>
      <c r="AA226" s="169"/>
      <c r="AB226" s="169"/>
      <c r="AC226" s="169"/>
      <c r="AD226" s="169"/>
      <c r="AE226" s="169"/>
      <c r="AF226" s="169"/>
      <c r="AG226" s="169"/>
      <c r="AH226" s="169"/>
      <c r="AI226" s="169"/>
      <c r="AJ226" s="169"/>
      <c r="AK226" s="169"/>
      <c r="AL226" s="169"/>
      <c r="AM226" s="169"/>
      <c r="AN226" s="169"/>
      <c r="AO226" s="169" t="s">
        <v>2004</v>
      </c>
      <c r="AP226" s="259" t="s">
        <v>2007</v>
      </c>
    </row>
    <row r="227" spans="1:43" s="11" customFormat="1" ht="39.75" hidden="1" customHeight="1" x14ac:dyDescent="0.2">
      <c r="A227" s="4" t="s">
        <v>17</v>
      </c>
      <c r="B227" s="5" t="s">
        <v>414</v>
      </c>
      <c r="C227" s="73" t="s">
        <v>321</v>
      </c>
      <c r="D227" s="9" t="s">
        <v>628</v>
      </c>
      <c r="E227" s="107">
        <v>13012</v>
      </c>
      <c r="F227" s="107">
        <v>7920</v>
      </c>
      <c r="G227" s="107">
        <v>951</v>
      </c>
      <c r="H227" s="107" t="s">
        <v>2008</v>
      </c>
      <c r="I227" s="107" t="s">
        <v>2382</v>
      </c>
      <c r="J227" s="107" t="s">
        <v>1523</v>
      </c>
      <c r="K227" s="107" t="s">
        <v>811</v>
      </c>
      <c r="L227" s="108">
        <v>3560</v>
      </c>
      <c r="M227" s="108"/>
      <c r="N227" s="169" t="s">
        <v>812</v>
      </c>
      <c r="O227" s="107"/>
      <c r="P227" s="107"/>
      <c r="Q227" s="107" t="s">
        <v>2383</v>
      </c>
      <c r="R227" s="107">
        <v>49</v>
      </c>
      <c r="S227" s="107"/>
      <c r="T227" s="107">
        <v>4</v>
      </c>
      <c r="U227" s="169" t="s">
        <v>2009</v>
      </c>
      <c r="V227" s="169" t="s">
        <v>811</v>
      </c>
      <c r="W227" s="169" t="s">
        <v>769</v>
      </c>
      <c r="X227" s="169" t="s">
        <v>827</v>
      </c>
      <c r="Y227" s="169" t="s">
        <v>2388</v>
      </c>
      <c r="Z227" s="169" t="s">
        <v>816</v>
      </c>
      <c r="AA227" s="169"/>
      <c r="AB227" s="169"/>
      <c r="AC227" s="169"/>
      <c r="AD227" s="169"/>
      <c r="AE227" s="169"/>
      <c r="AF227" s="169"/>
      <c r="AG227" s="169"/>
      <c r="AH227" s="169"/>
      <c r="AI227" s="169"/>
      <c r="AJ227" s="169"/>
      <c r="AK227" s="169"/>
      <c r="AL227" s="169"/>
      <c r="AM227" s="169"/>
      <c r="AN227" s="169"/>
      <c r="AO227" s="169" t="s">
        <v>2004</v>
      </c>
      <c r="AP227" s="259" t="s">
        <v>2005</v>
      </c>
    </row>
    <row r="228" spans="1:43" s="11" customFormat="1" ht="38.25" hidden="1" customHeight="1" x14ac:dyDescent="0.2">
      <c r="A228" s="4" t="s">
        <v>17</v>
      </c>
      <c r="B228" s="9" t="s">
        <v>415</v>
      </c>
      <c r="C228" s="73" t="s">
        <v>322</v>
      </c>
      <c r="D228" s="9" t="s">
        <v>629</v>
      </c>
      <c r="E228" s="107">
        <v>357</v>
      </c>
      <c r="F228" s="107">
        <v>343</v>
      </c>
      <c r="G228" s="107">
        <v>36</v>
      </c>
      <c r="H228" s="107" t="s">
        <v>2073</v>
      </c>
      <c r="I228" s="107" t="s">
        <v>813</v>
      </c>
      <c r="J228" s="107"/>
      <c r="K228" s="107" t="s">
        <v>811</v>
      </c>
      <c r="L228" s="108">
        <v>185.6</v>
      </c>
      <c r="M228" s="108">
        <v>20.399999999999999</v>
      </c>
      <c r="N228" s="169"/>
      <c r="O228" s="107"/>
      <c r="P228" s="107"/>
      <c r="Q228" s="107" t="s">
        <v>825</v>
      </c>
      <c r="R228" s="107">
        <v>15</v>
      </c>
      <c r="S228" s="107" t="s">
        <v>2400</v>
      </c>
      <c r="T228" s="107">
        <v>1</v>
      </c>
      <c r="U228" s="169">
        <v>500</v>
      </c>
      <c r="V228" s="169" t="s">
        <v>811</v>
      </c>
      <c r="W228" s="169" t="s">
        <v>2395</v>
      </c>
      <c r="X228" s="169" t="s">
        <v>827</v>
      </c>
      <c r="Y228" s="169" t="s">
        <v>821</v>
      </c>
      <c r="Z228" s="169" t="s">
        <v>811</v>
      </c>
      <c r="AA228" s="169"/>
      <c r="AB228" s="169"/>
      <c r="AC228" s="169"/>
      <c r="AD228" s="169"/>
      <c r="AE228" s="169"/>
      <c r="AF228" s="169"/>
      <c r="AG228" s="169"/>
      <c r="AH228" s="169"/>
      <c r="AI228" s="169"/>
      <c r="AJ228" s="169"/>
      <c r="AK228" s="169"/>
      <c r="AL228" s="169"/>
      <c r="AM228" s="169"/>
      <c r="AN228" s="169"/>
      <c r="AO228" s="169"/>
      <c r="AP228" s="169"/>
    </row>
    <row r="229" spans="1:43" s="11" customFormat="1" ht="41.25" hidden="1" customHeight="1" x14ac:dyDescent="0.2">
      <c r="A229" s="4" t="s">
        <v>17</v>
      </c>
      <c r="B229" s="5" t="s">
        <v>414</v>
      </c>
      <c r="C229" s="73" t="s">
        <v>322</v>
      </c>
      <c r="D229" s="291" t="s">
        <v>630</v>
      </c>
      <c r="E229" s="169">
        <v>5273</v>
      </c>
      <c r="F229" s="169">
        <v>3762</v>
      </c>
      <c r="G229" s="169">
        <v>500</v>
      </c>
      <c r="H229" s="107" t="s">
        <v>2010</v>
      </c>
      <c r="I229" s="107" t="s">
        <v>2382</v>
      </c>
      <c r="J229" s="107" t="s">
        <v>1523</v>
      </c>
      <c r="K229" s="107" t="s">
        <v>811</v>
      </c>
      <c r="L229" s="108">
        <v>2670</v>
      </c>
      <c r="M229" s="108"/>
      <c r="N229" s="169" t="s">
        <v>812</v>
      </c>
      <c r="O229" s="107"/>
      <c r="P229" s="107"/>
      <c r="Q229" s="107" t="s">
        <v>2383</v>
      </c>
      <c r="R229" s="233">
        <v>84.6</v>
      </c>
      <c r="S229" s="107"/>
      <c r="T229" s="107">
        <v>8</v>
      </c>
      <c r="U229" s="169" t="s">
        <v>2011</v>
      </c>
      <c r="V229" s="169" t="s">
        <v>811</v>
      </c>
      <c r="W229" s="169" t="s">
        <v>2395</v>
      </c>
      <c r="X229" s="169" t="s">
        <v>827</v>
      </c>
      <c r="Y229" s="169" t="s">
        <v>2388</v>
      </c>
      <c r="Z229" s="169" t="s">
        <v>811</v>
      </c>
      <c r="AA229" s="169" t="s">
        <v>791</v>
      </c>
      <c r="AB229" s="169" t="s">
        <v>801</v>
      </c>
      <c r="AC229" s="169" t="s">
        <v>806</v>
      </c>
      <c r="AD229" s="169" t="s">
        <v>812</v>
      </c>
      <c r="AE229" s="169"/>
      <c r="AF229" s="169"/>
      <c r="AG229" s="169"/>
      <c r="AH229" s="169"/>
      <c r="AI229" s="169"/>
      <c r="AJ229" s="169"/>
      <c r="AK229" s="169"/>
      <c r="AL229" s="169"/>
      <c r="AM229" s="169"/>
      <c r="AN229" s="169"/>
      <c r="AO229" s="169" t="s">
        <v>2004</v>
      </c>
      <c r="AP229" s="259" t="s">
        <v>2012</v>
      </c>
    </row>
    <row r="230" spans="1:43" ht="76.5" hidden="1" customHeight="1" x14ac:dyDescent="0.2">
      <c r="A230" s="82" t="s">
        <v>17</v>
      </c>
      <c r="B230" s="5" t="s">
        <v>412</v>
      </c>
      <c r="C230" s="72" t="s">
        <v>218</v>
      </c>
      <c r="D230" s="289" t="s">
        <v>631</v>
      </c>
      <c r="E230" s="211">
        <v>4692</v>
      </c>
      <c r="F230" s="211">
        <v>1915</v>
      </c>
      <c r="G230" s="211">
        <v>912</v>
      </c>
      <c r="H230" s="179" t="s">
        <v>2194</v>
      </c>
      <c r="I230" s="180" t="s">
        <v>815</v>
      </c>
      <c r="J230" s="179"/>
      <c r="K230" s="179" t="s">
        <v>811</v>
      </c>
      <c r="L230" s="181">
        <v>526.85</v>
      </c>
      <c r="M230" s="181"/>
      <c r="N230" s="168" t="s">
        <v>812</v>
      </c>
      <c r="O230" s="179"/>
      <c r="P230" s="179"/>
      <c r="Q230" s="179" t="s">
        <v>824</v>
      </c>
      <c r="R230" s="234">
        <v>668.5</v>
      </c>
      <c r="S230" s="179" t="s">
        <v>846</v>
      </c>
      <c r="T230" s="211">
        <v>5</v>
      </c>
      <c r="U230" s="168">
        <v>2100</v>
      </c>
      <c r="V230" s="168" t="s">
        <v>811</v>
      </c>
      <c r="W230" s="168" t="s">
        <v>771</v>
      </c>
      <c r="X230" s="168" t="s">
        <v>826</v>
      </c>
      <c r="Y230" s="168" t="s">
        <v>2390</v>
      </c>
      <c r="Z230" s="168" t="s">
        <v>811</v>
      </c>
      <c r="AA230" s="168" t="s">
        <v>788</v>
      </c>
      <c r="AB230" s="168" t="s">
        <v>803</v>
      </c>
      <c r="AC230" s="168" t="s">
        <v>807</v>
      </c>
      <c r="AD230" s="168" t="s">
        <v>811</v>
      </c>
      <c r="AE230" s="168" t="s">
        <v>748</v>
      </c>
      <c r="AG230" s="168" t="s">
        <v>2195</v>
      </c>
      <c r="AI230" s="168" t="s">
        <v>2196</v>
      </c>
      <c r="AJ230" s="168" t="s">
        <v>2197</v>
      </c>
      <c r="AK230" s="168">
        <v>700</v>
      </c>
      <c r="AL230" s="168">
        <v>104</v>
      </c>
      <c r="AM230" s="168">
        <v>116</v>
      </c>
      <c r="AN230" s="168">
        <v>615</v>
      </c>
      <c r="AO230" s="168" t="s">
        <v>2198</v>
      </c>
    </row>
    <row r="231" spans="1:43" ht="38.25" hidden="1" customHeight="1" x14ac:dyDescent="0.2">
      <c r="A231" s="4" t="s">
        <v>17</v>
      </c>
      <c r="B231" s="112" t="s">
        <v>416</v>
      </c>
      <c r="C231" s="90" t="s">
        <v>218</v>
      </c>
      <c r="D231" s="112" t="s">
        <v>2570</v>
      </c>
      <c r="E231" s="170"/>
      <c r="F231" s="170">
        <v>67</v>
      </c>
      <c r="G231" s="170"/>
      <c r="H231" s="91" t="s">
        <v>2014</v>
      </c>
      <c r="I231" s="124" t="s">
        <v>2382</v>
      </c>
      <c r="J231" s="91" t="s">
        <v>1505</v>
      </c>
      <c r="K231" s="91" t="s">
        <v>1505</v>
      </c>
      <c r="L231" s="93">
        <v>28.17</v>
      </c>
      <c r="M231" s="93"/>
      <c r="N231" s="168" t="s">
        <v>1504</v>
      </c>
      <c r="O231" s="91"/>
      <c r="P231" s="91"/>
      <c r="Q231" s="91" t="s">
        <v>825</v>
      </c>
      <c r="R231" s="91">
        <v>7.8250000000000002</v>
      </c>
      <c r="S231" s="91" t="s">
        <v>843</v>
      </c>
      <c r="T231" s="91"/>
      <c r="V231" s="168" t="s">
        <v>1505</v>
      </c>
      <c r="W231" s="168" t="s">
        <v>769</v>
      </c>
      <c r="X231" s="168" t="s">
        <v>2015</v>
      </c>
      <c r="Y231" s="168" t="s">
        <v>821</v>
      </c>
      <c r="Z231" s="168" t="s">
        <v>816</v>
      </c>
    </row>
    <row r="232" spans="1:43" s="253" customFormat="1" ht="63.75" hidden="1" customHeight="1" x14ac:dyDescent="0.2">
      <c r="A232" s="309" t="s">
        <v>17</v>
      </c>
      <c r="B232" s="84" t="s">
        <v>417</v>
      </c>
      <c r="C232" s="192" t="s">
        <v>2578</v>
      </c>
      <c r="D232" s="310" t="s">
        <v>2577</v>
      </c>
      <c r="E232" s="124">
        <v>1069</v>
      </c>
      <c r="F232" s="124">
        <v>191</v>
      </c>
      <c r="G232" s="124">
        <v>6</v>
      </c>
      <c r="H232" s="124" t="s">
        <v>2081</v>
      </c>
      <c r="I232" s="124" t="s">
        <v>2382</v>
      </c>
      <c r="J232" s="124" t="s">
        <v>1654</v>
      </c>
      <c r="K232" s="124" t="s">
        <v>811</v>
      </c>
      <c r="L232" s="125">
        <v>54.11</v>
      </c>
      <c r="M232" s="125">
        <v>3</v>
      </c>
      <c r="N232" s="168" t="s">
        <v>812</v>
      </c>
      <c r="O232" s="124"/>
      <c r="P232" s="124"/>
      <c r="Q232" s="124" t="s">
        <v>824</v>
      </c>
      <c r="R232" s="124">
        <v>32</v>
      </c>
      <c r="S232" s="124" t="s">
        <v>845</v>
      </c>
      <c r="T232" s="124">
        <v>3</v>
      </c>
      <c r="U232" s="168" t="s">
        <v>2210</v>
      </c>
      <c r="V232" s="168" t="s">
        <v>811</v>
      </c>
      <c r="W232" s="168" t="s">
        <v>769</v>
      </c>
      <c r="X232" s="168" t="s">
        <v>2211</v>
      </c>
      <c r="Y232" s="168" t="s">
        <v>821</v>
      </c>
      <c r="Z232" s="168" t="s">
        <v>816</v>
      </c>
      <c r="AA232" s="168"/>
      <c r="AB232" s="168"/>
      <c r="AC232" s="168"/>
      <c r="AD232" s="168" t="s">
        <v>812</v>
      </c>
      <c r="AE232" s="168"/>
      <c r="AF232" s="168"/>
      <c r="AG232" s="168"/>
      <c r="AH232" s="168"/>
      <c r="AI232" s="168"/>
      <c r="AJ232" s="168"/>
      <c r="AK232" s="168"/>
      <c r="AL232" s="168"/>
      <c r="AM232" s="168"/>
      <c r="AN232" s="168"/>
      <c r="AO232" s="168"/>
      <c r="AP232" s="169"/>
      <c r="AQ232" s="311"/>
    </row>
    <row r="233" spans="1:43" ht="42" hidden="1" customHeight="1" x14ac:dyDescent="0.2">
      <c r="A233" s="4" t="s">
        <v>17</v>
      </c>
      <c r="B233" s="112" t="s">
        <v>418</v>
      </c>
      <c r="C233" s="90" t="s">
        <v>219</v>
      </c>
      <c r="D233" s="5" t="s">
        <v>632</v>
      </c>
      <c r="E233" s="91">
        <v>107</v>
      </c>
      <c r="F233" s="91">
        <v>11</v>
      </c>
      <c r="G233" s="91">
        <v>0</v>
      </c>
      <c r="H233" s="91" t="s">
        <v>2081</v>
      </c>
      <c r="I233" s="124" t="s">
        <v>2382</v>
      </c>
      <c r="J233" s="91" t="s">
        <v>1504</v>
      </c>
      <c r="K233" s="91" t="s">
        <v>811</v>
      </c>
      <c r="L233" s="93">
        <v>11.9</v>
      </c>
      <c r="M233" s="93">
        <v>0</v>
      </c>
      <c r="N233" s="168" t="s">
        <v>812</v>
      </c>
      <c r="O233" s="91"/>
      <c r="P233" s="91"/>
      <c r="Q233" s="91" t="s">
        <v>825</v>
      </c>
      <c r="R233" s="238">
        <v>6</v>
      </c>
      <c r="S233" s="91" t="s">
        <v>845</v>
      </c>
      <c r="T233" s="91">
        <v>1</v>
      </c>
      <c r="U233" s="168">
        <v>200</v>
      </c>
      <c r="V233" s="168" t="s">
        <v>811</v>
      </c>
      <c r="W233" s="168" t="s">
        <v>771</v>
      </c>
      <c r="X233" s="168" t="s">
        <v>827</v>
      </c>
      <c r="Y233" s="168" t="s">
        <v>822</v>
      </c>
      <c r="Z233" s="168" t="s">
        <v>816</v>
      </c>
      <c r="AP233" s="169" t="s">
        <v>2082</v>
      </c>
    </row>
    <row r="234" spans="1:43" ht="63" hidden="1" customHeight="1" x14ac:dyDescent="0.2">
      <c r="A234" s="82" t="s">
        <v>17</v>
      </c>
      <c r="B234" s="5" t="s">
        <v>412</v>
      </c>
      <c r="C234" s="72" t="s">
        <v>220</v>
      </c>
      <c r="D234" s="289" t="s">
        <v>2571</v>
      </c>
      <c r="E234" s="211">
        <v>267845</v>
      </c>
      <c r="F234" s="211">
        <v>35699</v>
      </c>
      <c r="G234" s="211">
        <v>15929</v>
      </c>
      <c r="H234" s="179" t="s">
        <v>2199</v>
      </c>
      <c r="I234" s="180" t="s">
        <v>2382</v>
      </c>
      <c r="J234" s="179"/>
      <c r="K234" s="179" t="s">
        <v>812</v>
      </c>
      <c r="L234" s="181">
        <v>31220.07</v>
      </c>
      <c r="M234" s="181"/>
      <c r="N234" s="168" t="s">
        <v>812</v>
      </c>
      <c r="O234" s="179"/>
      <c r="P234" s="179"/>
      <c r="Q234" s="179" t="s">
        <v>824</v>
      </c>
      <c r="R234" s="238">
        <v>60</v>
      </c>
      <c r="S234" s="179" t="s">
        <v>846</v>
      </c>
      <c r="T234" s="211">
        <v>34</v>
      </c>
      <c r="U234" s="168" t="s">
        <v>2200</v>
      </c>
      <c r="V234" s="168" t="s">
        <v>811</v>
      </c>
      <c r="W234" s="168" t="s">
        <v>771</v>
      </c>
      <c r="X234" s="168" t="s">
        <v>826</v>
      </c>
      <c r="Y234" s="168" t="s">
        <v>820</v>
      </c>
      <c r="Z234" s="168" t="s">
        <v>811</v>
      </c>
      <c r="AA234" s="168" t="s">
        <v>788</v>
      </c>
      <c r="AB234" s="168" t="s">
        <v>803</v>
      </c>
      <c r="AC234" s="168" t="s">
        <v>807</v>
      </c>
      <c r="AD234" s="168" t="s">
        <v>812</v>
      </c>
      <c r="AE234" s="168" t="s">
        <v>860</v>
      </c>
      <c r="AF234" s="168" t="s">
        <v>2049</v>
      </c>
      <c r="AO234" s="168" t="s">
        <v>2201</v>
      </c>
    </row>
    <row r="235" spans="1:43" ht="38.25" hidden="1" customHeight="1" x14ac:dyDescent="0.2">
      <c r="A235" s="4" t="s">
        <v>17</v>
      </c>
      <c r="B235" s="5" t="s">
        <v>416</v>
      </c>
      <c r="C235" s="90" t="s">
        <v>221</v>
      </c>
      <c r="D235" s="289" t="s">
        <v>2572</v>
      </c>
      <c r="E235" s="91">
        <v>1203</v>
      </c>
      <c r="F235" s="91">
        <v>611</v>
      </c>
      <c r="G235" s="91"/>
      <c r="H235" s="91" t="s">
        <v>2014</v>
      </c>
      <c r="I235" s="124" t="s">
        <v>2382</v>
      </c>
      <c r="J235" s="91" t="s">
        <v>1505</v>
      </c>
      <c r="K235" s="91" t="s">
        <v>1505</v>
      </c>
      <c r="L235" s="93">
        <v>197.03</v>
      </c>
      <c r="M235" s="93"/>
      <c r="N235" s="168" t="s">
        <v>1504</v>
      </c>
      <c r="O235" s="91"/>
      <c r="P235" s="91"/>
      <c r="Q235" s="91" t="s">
        <v>825</v>
      </c>
      <c r="R235" s="238">
        <v>286</v>
      </c>
      <c r="S235" s="91" t="s">
        <v>843</v>
      </c>
      <c r="T235" s="91"/>
      <c r="V235" s="168" t="s">
        <v>1505</v>
      </c>
      <c r="W235" s="168" t="s">
        <v>769</v>
      </c>
      <c r="X235" s="168" t="s">
        <v>2015</v>
      </c>
      <c r="Y235" s="168" t="s">
        <v>822</v>
      </c>
    </row>
    <row r="236" spans="1:43" ht="38.25" hidden="1" customHeight="1" x14ac:dyDescent="0.2">
      <c r="A236" s="4" t="s">
        <v>17</v>
      </c>
      <c r="B236" s="112" t="s">
        <v>345</v>
      </c>
      <c r="C236" s="90" t="s">
        <v>222</v>
      </c>
      <c r="D236" s="5" t="s">
        <v>633</v>
      </c>
      <c r="E236" s="91">
        <v>2437</v>
      </c>
      <c r="F236" s="91">
        <v>1765</v>
      </c>
      <c r="G236" s="91">
        <v>185</v>
      </c>
      <c r="H236" s="91" t="s">
        <v>2050</v>
      </c>
      <c r="I236" s="124" t="s">
        <v>2382</v>
      </c>
      <c r="J236" s="91"/>
      <c r="K236" s="91" t="s">
        <v>811</v>
      </c>
      <c r="L236" s="93">
        <v>296.3</v>
      </c>
      <c r="M236" s="93"/>
      <c r="N236" s="168" t="s">
        <v>812</v>
      </c>
      <c r="O236" s="91"/>
      <c r="P236" s="91"/>
      <c r="Q236" s="91" t="s">
        <v>824</v>
      </c>
      <c r="R236" s="238">
        <v>150</v>
      </c>
      <c r="S236" s="91" t="s">
        <v>2400</v>
      </c>
      <c r="T236" s="91">
        <v>2</v>
      </c>
      <c r="U236" s="168">
        <v>1500</v>
      </c>
      <c r="V236" s="168" t="s">
        <v>811</v>
      </c>
      <c r="W236" s="168" t="s">
        <v>769</v>
      </c>
      <c r="X236" s="168" t="s">
        <v>827</v>
      </c>
      <c r="Y236" s="168" t="s">
        <v>820</v>
      </c>
      <c r="Z236" s="168" t="s">
        <v>811</v>
      </c>
      <c r="AA236" s="168" t="s">
        <v>788</v>
      </c>
      <c r="AB236" s="168" t="s">
        <v>803</v>
      </c>
      <c r="AC236" s="168" t="s">
        <v>806</v>
      </c>
      <c r="AD236" s="168" t="s">
        <v>812</v>
      </c>
      <c r="AF236" s="169" t="s">
        <v>2049</v>
      </c>
    </row>
    <row r="237" spans="1:43" ht="51" hidden="1" customHeight="1" x14ac:dyDescent="0.2">
      <c r="A237" s="4" t="s">
        <v>17</v>
      </c>
      <c r="B237" s="5" t="s">
        <v>419</v>
      </c>
      <c r="C237" s="90" t="s">
        <v>223</v>
      </c>
      <c r="D237" s="5" t="s">
        <v>634</v>
      </c>
      <c r="E237" s="91">
        <v>3445</v>
      </c>
      <c r="F237" s="91"/>
      <c r="G237" s="91"/>
      <c r="H237" s="91"/>
      <c r="I237" s="124"/>
      <c r="J237" s="91"/>
      <c r="K237" s="91"/>
      <c r="L237" s="93">
        <v>900</v>
      </c>
      <c r="M237" s="93"/>
      <c r="O237" s="91"/>
      <c r="P237" s="91"/>
      <c r="Q237" s="91"/>
      <c r="R237" s="238">
        <v>60</v>
      </c>
      <c r="S237" s="91"/>
      <c r="T237" s="91"/>
    </row>
    <row r="238" spans="1:43" ht="51" hidden="1" customHeight="1" x14ac:dyDescent="0.2">
      <c r="A238" s="4" t="s">
        <v>17</v>
      </c>
      <c r="B238" s="112" t="s">
        <v>418</v>
      </c>
      <c r="C238" s="90" t="s">
        <v>224</v>
      </c>
      <c r="D238" s="112" t="s">
        <v>2573</v>
      </c>
      <c r="E238" s="91">
        <v>2391</v>
      </c>
      <c r="F238" s="91">
        <v>1080</v>
      </c>
      <c r="G238" s="91">
        <v>0</v>
      </c>
      <c r="H238" s="91" t="s">
        <v>2083</v>
      </c>
      <c r="I238" s="124" t="s">
        <v>2382</v>
      </c>
      <c r="J238" s="91" t="s">
        <v>1504</v>
      </c>
      <c r="K238" s="91" t="s">
        <v>811</v>
      </c>
      <c r="L238" s="93">
        <v>265.83999999999997</v>
      </c>
      <c r="M238" s="93">
        <v>0</v>
      </c>
      <c r="N238" s="168" t="s">
        <v>812</v>
      </c>
      <c r="O238" s="91"/>
      <c r="P238" s="91"/>
      <c r="Q238" s="91" t="s">
        <v>825</v>
      </c>
      <c r="R238" s="238">
        <v>60</v>
      </c>
      <c r="S238" s="91" t="s">
        <v>2400</v>
      </c>
      <c r="T238" s="91">
        <v>3</v>
      </c>
      <c r="U238" s="168">
        <v>650</v>
      </c>
      <c r="V238" s="168" t="s">
        <v>811</v>
      </c>
      <c r="W238" s="168" t="s">
        <v>769</v>
      </c>
      <c r="X238" s="168" t="s">
        <v>827</v>
      </c>
      <c r="Y238" s="168" t="s">
        <v>820</v>
      </c>
      <c r="Z238" s="168" t="s">
        <v>816</v>
      </c>
      <c r="AP238" s="169" t="s">
        <v>2084</v>
      </c>
    </row>
    <row r="239" spans="1:43" ht="38.25" hidden="1" customHeight="1" x14ac:dyDescent="0.2">
      <c r="A239" s="4"/>
      <c r="B239" s="5"/>
      <c r="C239" s="90"/>
      <c r="D239" s="5"/>
      <c r="E239" s="91"/>
      <c r="F239" s="91"/>
      <c r="G239" s="91"/>
      <c r="H239" s="175"/>
      <c r="I239" s="124"/>
      <c r="J239" s="91"/>
      <c r="K239" s="91"/>
      <c r="L239" s="177"/>
      <c r="M239" s="177"/>
      <c r="O239" s="91"/>
      <c r="P239" s="91"/>
      <c r="Q239" s="91"/>
      <c r="R239" s="91"/>
      <c r="S239" s="91"/>
      <c r="T239" s="91"/>
    </row>
    <row r="240" spans="1:43" ht="89.25" hidden="1" customHeight="1" x14ac:dyDescent="0.2">
      <c r="A240" s="4" t="s">
        <v>17</v>
      </c>
      <c r="B240" s="5" t="s">
        <v>417</v>
      </c>
      <c r="C240" s="90" t="s">
        <v>226</v>
      </c>
      <c r="D240" s="289" t="s">
        <v>2576</v>
      </c>
      <c r="E240" s="91">
        <v>28614</v>
      </c>
      <c r="F240" s="91">
        <v>12121</v>
      </c>
      <c r="G240" s="91">
        <v>461</v>
      </c>
      <c r="H240" s="91" t="s">
        <v>2212</v>
      </c>
      <c r="I240" s="124" t="s">
        <v>2382</v>
      </c>
      <c r="J240" s="91" t="s">
        <v>1566</v>
      </c>
      <c r="K240" s="91" t="s">
        <v>811</v>
      </c>
      <c r="L240" s="93">
        <v>1448.26</v>
      </c>
      <c r="M240" s="93">
        <v>904.63</v>
      </c>
      <c r="N240" s="168" t="s">
        <v>812</v>
      </c>
      <c r="O240" s="91"/>
      <c r="P240" s="91"/>
      <c r="Q240" s="91" t="s">
        <v>824</v>
      </c>
      <c r="R240" s="91">
        <v>396</v>
      </c>
      <c r="S240" s="91" t="s">
        <v>845</v>
      </c>
      <c r="T240" s="91">
        <v>18</v>
      </c>
      <c r="U240" s="168" t="s">
        <v>2213</v>
      </c>
      <c r="V240" s="168" t="s">
        <v>811</v>
      </c>
      <c r="W240" s="168" t="s">
        <v>769</v>
      </c>
      <c r="X240" s="168" t="s">
        <v>2211</v>
      </c>
      <c r="Y240" s="168" t="s">
        <v>820</v>
      </c>
      <c r="Z240" s="168" t="s">
        <v>811</v>
      </c>
      <c r="AA240" s="168" t="s">
        <v>791</v>
      </c>
      <c r="AB240" s="168" t="s">
        <v>801</v>
      </c>
      <c r="AC240" s="168" t="s">
        <v>807</v>
      </c>
      <c r="AD240" s="168" t="s">
        <v>812</v>
      </c>
    </row>
    <row r="241" spans="1:42" ht="63.75" hidden="1" customHeight="1" x14ac:dyDescent="0.2">
      <c r="A241" s="82" t="s">
        <v>17</v>
      </c>
      <c r="B241" s="5" t="s">
        <v>412</v>
      </c>
      <c r="C241" s="72" t="s">
        <v>227</v>
      </c>
      <c r="D241" s="289" t="s">
        <v>2579</v>
      </c>
      <c r="E241" s="211">
        <v>32345</v>
      </c>
      <c r="F241" s="211">
        <v>700</v>
      </c>
      <c r="G241" s="211">
        <v>3240</v>
      </c>
      <c r="H241" s="179" t="s">
        <v>2085</v>
      </c>
      <c r="I241" s="180" t="s">
        <v>2382</v>
      </c>
      <c r="J241" s="179"/>
      <c r="K241" s="179" t="s">
        <v>811</v>
      </c>
      <c r="L241" s="181">
        <v>1066.8800000000001</v>
      </c>
      <c r="M241" s="181"/>
      <c r="N241" s="168" t="s">
        <v>812</v>
      </c>
      <c r="O241" s="179"/>
      <c r="P241" s="179"/>
      <c r="Q241" s="179" t="s">
        <v>824</v>
      </c>
      <c r="R241" s="231">
        <v>159.81</v>
      </c>
      <c r="S241" s="179" t="s">
        <v>846</v>
      </c>
      <c r="T241" s="211">
        <v>11</v>
      </c>
      <c r="U241" s="168">
        <v>3050</v>
      </c>
      <c r="V241" s="168" t="s">
        <v>811</v>
      </c>
      <c r="W241" s="168" t="s">
        <v>771</v>
      </c>
      <c r="X241" s="168" t="s">
        <v>826</v>
      </c>
      <c r="Y241" s="168" t="s">
        <v>822</v>
      </c>
      <c r="Z241" s="168" t="s">
        <v>816</v>
      </c>
    </row>
    <row r="242" spans="1:42" ht="76.5" hidden="1" customHeight="1" x14ac:dyDescent="0.2">
      <c r="A242" s="4" t="s">
        <v>17</v>
      </c>
      <c r="B242" s="5" t="s">
        <v>418</v>
      </c>
      <c r="C242" s="90" t="s">
        <v>227</v>
      </c>
      <c r="D242" s="289" t="s">
        <v>2580</v>
      </c>
      <c r="E242" s="170">
        <v>22500</v>
      </c>
      <c r="F242" s="170">
        <v>7549</v>
      </c>
      <c r="G242" s="170">
        <v>315</v>
      </c>
      <c r="H242" s="91" t="s">
        <v>2085</v>
      </c>
      <c r="I242" s="124" t="s">
        <v>2382</v>
      </c>
      <c r="J242" s="91" t="s">
        <v>1504</v>
      </c>
      <c r="K242" s="91" t="s">
        <v>811</v>
      </c>
      <c r="L242" s="93">
        <v>2526.86</v>
      </c>
      <c r="M242" s="93">
        <v>2412</v>
      </c>
      <c r="N242" s="168" t="s">
        <v>812</v>
      </c>
      <c r="O242" s="91"/>
      <c r="P242" s="91"/>
      <c r="Q242" s="91" t="s">
        <v>825</v>
      </c>
      <c r="R242" s="91">
        <v>286</v>
      </c>
      <c r="S242" s="91" t="s">
        <v>2400</v>
      </c>
      <c r="T242" s="91">
        <v>13</v>
      </c>
      <c r="U242" s="168">
        <v>7750</v>
      </c>
      <c r="V242" s="168" t="s">
        <v>811</v>
      </c>
      <c r="W242" s="168" t="s">
        <v>769</v>
      </c>
      <c r="X242" s="168" t="s">
        <v>827</v>
      </c>
      <c r="Y242" s="168" t="s">
        <v>820</v>
      </c>
      <c r="Z242" s="168" t="s">
        <v>816</v>
      </c>
      <c r="AP242" s="169" t="s">
        <v>2086</v>
      </c>
    </row>
    <row r="243" spans="1:42" ht="38.25" hidden="1" customHeight="1" x14ac:dyDescent="0.2">
      <c r="A243" s="82" t="s">
        <v>17</v>
      </c>
      <c r="B243" s="9" t="s">
        <v>318</v>
      </c>
      <c r="C243" s="72" t="s">
        <v>228</v>
      </c>
      <c r="D243" s="5" t="s">
        <v>635</v>
      </c>
      <c r="E243" s="91">
        <v>50</v>
      </c>
      <c r="F243" s="91">
        <v>40</v>
      </c>
      <c r="G243" s="91">
        <v>1</v>
      </c>
      <c r="H243" s="91" t="s">
        <v>1991</v>
      </c>
      <c r="I243" s="124" t="s">
        <v>2382</v>
      </c>
      <c r="J243" s="91"/>
      <c r="K243" s="91" t="s">
        <v>811</v>
      </c>
      <c r="L243" s="93">
        <v>19.05</v>
      </c>
      <c r="M243" s="93">
        <v>16.829999999999998</v>
      </c>
      <c r="N243" s="168" t="s">
        <v>812</v>
      </c>
      <c r="O243" s="91"/>
      <c r="P243" s="91"/>
      <c r="Q243" s="91" t="s">
        <v>825</v>
      </c>
      <c r="R243" s="91">
        <v>33</v>
      </c>
      <c r="S243" s="91" t="s">
        <v>845</v>
      </c>
      <c r="T243" s="91">
        <v>2</v>
      </c>
      <c r="U243" s="168">
        <v>500</v>
      </c>
      <c r="V243" s="168" t="s">
        <v>811</v>
      </c>
      <c r="W243" s="168" t="s">
        <v>769</v>
      </c>
      <c r="AD243" s="168" t="s">
        <v>812</v>
      </c>
      <c r="AP243" s="169" t="s">
        <v>1992</v>
      </c>
    </row>
    <row r="244" spans="1:42" ht="51" hidden="1" customHeight="1" x14ac:dyDescent="0.2">
      <c r="A244" s="4" t="s">
        <v>17</v>
      </c>
      <c r="B244" s="5" t="s">
        <v>418</v>
      </c>
      <c r="C244" s="90" t="s">
        <v>229</v>
      </c>
      <c r="D244" s="5" t="s">
        <v>636</v>
      </c>
      <c r="E244" s="91">
        <v>16684</v>
      </c>
      <c r="F244" s="91">
        <v>3941</v>
      </c>
      <c r="G244" s="91">
        <v>528</v>
      </c>
      <c r="H244" s="91" t="s">
        <v>2085</v>
      </c>
      <c r="I244" s="124" t="s">
        <v>2382</v>
      </c>
      <c r="J244" s="91" t="s">
        <v>1504</v>
      </c>
      <c r="K244" s="91" t="s">
        <v>811</v>
      </c>
      <c r="L244" s="93">
        <v>1854.98</v>
      </c>
      <c r="M244" s="93">
        <v>454</v>
      </c>
      <c r="N244" s="168" t="s">
        <v>812</v>
      </c>
      <c r="O244" s="91"/>
      <c r="P244" s="91"/>
      <c r="Q244" s="91" t="s">
        <v>825</v>
      </c>
      <c r="R244" s="91">
        <v>150</v>
      </c>
      <c r="S244" s="91" t="s">
        <v>2400</v>
      </c>
      <c r="T244" s="91">
        <v>5</v>
      </c>
      <c r="U244" s="169">
        <v>3850</v>
      </c>
      <c r="V244" s="168" t="s">
        <v>811</v>
      </c>
      <c r="W244" s="168" t="s">
        <v>769</v>
      </c>
      <c r="X244" s="168" t="s">
        <v>827</v>
      </c>
      <c r="Y244" s="168" t="s">
        <v>820</v>
      </c>
      <c r="Z244" s="168" t="s">
        <v>816</v>
      </c>
      <c r="AP244" s="169" t="s">
        <v>2087</v>
      </c>
    </row>
    <row r="245" spans="1:42" ht="38.25" hidden="1" customHeight="1" x14ac:dyDescent="0.2">
      <c r="A245" s="82" t="s">
        <v>17</v>
      </c>
      <c r="B245" s="9" t="s">
        <v>318</v>
      </c>
      <c r="C245" s="72" t="s">
        <v>230</v>
      </c>
      <c r="D245" s="5" t="s">
        <v>637</v>
      </c>
      <c r="E245" s="91">
        <v>1470</v>
      </c>
      <c r="F245" s="91">
        <v>847</v>
      </c>
      <c r="G245" s="91">
        <v>17</v>
      </c>
      <c r="H245" s="91" t="s">
        <v>1993</v>
      </c>
      <c r="I245" s="124" t="s">
        <v>2382</v>
      </c>
      <c r="J245" s="91"/>
      <c r="K245" s="91" t="s">
        <v>812</v>
      </c>
      <c r="L245" s="93">
        <v>203.44</v>
      </c>
      <c r="M245" s="93">
        <v>4.17</v>
      </c>
      <c r="N245" s="168" t="s">
        <v>812</v>
      </c>
      <c r="O245" s="91"/>
      <c r="P245" s="91"/>
      <c r="Q245" s="91" t="s">
        <v>824</v>
      </c>
      <c r="R245" s="91">
        <v>47</v>
      </c>
      <c r="S245" s="91" t="s">
        <v>2400</v>
      </c>
      <c r="T245" s="91">
        <v>3</v>
      </c>
      <c r="U245" s="168">
        <v>1100</v>
      </c>
      <c r="V245" s="168" t="s">
        <v>811</v>
      </c>
      <c r="W245" s="168" t="s">
        <v>771</v>
      </c>
      <c r="X245" s="168" t="s">
        <v>827</v>
      </c>
      <c r="Y245" s="168" t="s">
        <v>821</v>
      </c>
      <c r="AD245" s="168" t="s">
        <v>812</v>
      </c>
    </row>
    <row r="246" spans="1:42" ht="51" hidden="1" customHeight="1" x14ac:dyDescent="0.2">
      <c r="A246" s="4" t="s">
        <v>17</v>
      </c>
      <c r="B246" s="5" t="s">
        <v>418</v>
      </c>
      <c r="C246" s="90" t="s">
        <v>231</v>
      </c>
      <c r="D246" s="5" t="s">
        <v>638</v>
      </c>
      <c r="E246" s="91">
        <v>2049</v>
      </c>
      <c r="F246" s="91">
        <v>777</v>
      </c>
      <c r="G246" s="91">
        <v>0</v>
      </c>
      <c r="H246" s="91" t="s">
        <v>2088</v>
      </c>
      <c r="I246" s="124" t="s">
        <v>2382</v>
      </c>
      <c r="J246" s="91" t="s">
        <v>1504</v>
      </c>
      <c r="K246" s="91" t="s">
        <v>811</v>
      </c>
      <c r="L246" s="93">
        <v>227.81</v>
      </c>
      <c r="M246" s="93">
        <v>0</v>
      </c>
      <c r="N246" s="168" t="s">
        <v>812</v>
      </c>
      <c r="O246" s="91"/>
      <c r="P246" s="91"/>
      <c r="Q246" s="91" t="s">
        <v>825</v>
      </c>
      <c r="R246" s="91">
        <v>60</v>
      </c>
      <c r="S246" s="91" t="s">
        <v>845</v>
      </c>
      <c r="T246" s="91">
        <v>2</v>
      </c>
      <c r="U246" s="169">
        <v>2000</v>
      </c>
      <c r="V246" s="168" t="s">
        <v>811</v>
      </c>
      <c r="W246" s="168" t="s">
        <v>769</v>
      </c>
      <c r="X246" s="168" t="s">
        <v>827</v>
      </c>
      <c r="Y246" s="168" t="s">
        <v>820</v>
      </c>
      <c r="Z246" s="168" t="s">
        <v>811</v>
      </c>
      <c r="AA246" s="168" t="s">
        <v>788</v>
      </c>
      <c r="AB246" s="168" t="s">
        <v>805</v>
      </c>
      <c r="AC246" s="168" t="s">
        <v>807</v>
      </c>
    </row>
    <row r="247" spans="1:42" ht="51" hidden="1" customHeight="1" x14ac:dyDescent="0.2">
      <c r="A247" s="4" t="s">
        <v>17</v>
      </c>
      <c r="B247" s="5" t="s">
        <v>418</v>
      </c>
      <c r="C247" s="90" t="s">
        <v>232</v>
      </c>
      <c r="D247" s="5" t="s">
        <v>639</v>
      </c>
      <c r="E247" s="91">
        <v>1566</v>
      </c>
      <c r="F247" s="91">
        <v>673</v>
      </c>
      <c r="G247" s="91">
        <v>51</v>
      </c>
      <c r="H247" s="91" t="s">
        <v>2083</v>
      </c>
      <c r="I247" s="124" t="s">
        <v>815</v>
      </c>
      <c r="J247" s="91" t="s">
        <v>1504</v>
      </c>
      <c r="K247" s="91" t="s">
        <v>811</v>
      </c>
      <c r="L247" s="93">
        <v>174.11</v>
      </c>
      <c r="M247" s="93">
        <v>136</v>
      </c>
      <c r="N247" s="168" t="s">
        <v>812</v>
      </c>
      <c r="O247" s="91"/>
      <c r="P247" s="91"/>
      <c r="Q247" s="91" t="s">
        <v>825</v>
      </c>
      <c r="R247" s="91">
        <v>20</v>
      </c>
      <c r="S247" s="91" t="s">
        <v>2400</v>
      </c>
      <c r="T247" s="91">
        <v>1</v>
      </c>
      <c r="U247" s="169">
        <v>500</v>
      </c>
      <c r="V247" s="168" t="s">
        <v>811</v>
      </c>
      <c r="W247" s="168" t="s">
        <v>769</v>
      </c>
      <c r="X247" s="168" t="s">
        <v>827</v>
      </c>
      <c r="Y247" s="168" t="s">
        <v>820</v>
      </c>
      <c r="Z247" s="168" t="s">
        <v>816</v>
      </c>
    </row>
    <row r="248" spans="1:42" ht="38.25" hidden="1" customHeight="1" x14ac:dyDescent="0.2">
      <c r="A248" s="4" t="s">
        <v>17</v>
      </c>
      <c r="B248" s="5" t="s">
        <v>420</v>
      </c>
      <c r="C248" s="90" t="s">
        <v>233</v>
      </c>
      <c r="D248" s="5" t="s">
        <v>640</v>
      </c>
      <c r="E248" s="91">
        <v>2133</v>
      </c>
      <c r="F248" s="91"/>
      <c r="G248" s="91"/>
      <c r="H248" s="91"/>
      <c r="I248" s="124"/>
      <c r="J248" s="91"/>
      <c r="K248" s="91"/>
      <c r="L248" s="93">
        <v>216.61</v>
      </c>
      <c r="M248" s="93"/>
      <c r="O248" s="91"/>
      <c r="P248" s="91"/>
      <c r="Q248" s="91"/>
      <c r="R248" s="91"/>
      <c r="S248" s="91"/>
      <c r="T248" s="91"/>
    </row>
    <row r="249" spans="1:42" ht="51" hidden="1" customHeight="1" x14ac:dyDescent="0.2">
      <c r="A249" s="4" t="s">
        <v>15</v>
      </c>
      <c r="B249" s="112" t="s">
        <v>422</v>
      </c>
      <c r="C249" s="90" t="s">
        <v>234</v>
      </c>
      <c r="D249" s="289" t="s">
        <v>2581</v>
      </c>
      <c r="E249" s="91">
        <v>8313</v>
      </c>
      <c r="F249" s="91">
        <v>4234</v>
      </c>
      <c r="G249" s="91">
        <v>268</v>
      </c>
      <c r="H249" s="91" t="s">
        <v>2134</v>
      </c>
      <c r="I249" s="124" t="s">
        <v>2382</v>
      </c>
      <c r="J249" s="91" t="s">
        <v>2135</v>
      </c>
      <c r="K249" s="91" t="s">
        <v>811</v>
      </c>
      <c r="L249" s="93">
        <v>889.91</v>
      </c>
      <c r="M249" s="93">
        <v>217</v>
      </c>
      <c r="N249" s="168" t="s">
        <v>812</v>
      </c>
      <c r="O249" s="91"/>
      <c r="P249" s="91"/>
      <c r="Q249" s="91" t="s">
        <v>825</v>
      </c>
      <c r="R249" s="91">
        <v>305</v>
      </c>
      <c r="S249" s="91" t="s">
        <v>716</v>
      </c>
      <c r="T249" s="91">
        <v>8</v>
      </c>
      <c r="U249" s="168">
        <v>4460</v>
      </c>
      <c r="V249" s="168" t="s">
        <v>811</v>
      </c>
      <c r="W249" s="168" t="s">
        <v>769</v>
      </c>
      <c r="X249" s="168" t="s">
        <v>827</v>
      </c>
      <c r="Y249" s="168" t="s">
        <v>821</v>
      </c>
      <c r="Z249" s="168" t="s">
        <v>816</v>
      </c>
      <c r="AB249" s="168" t="s">
        <v>805</v>
      </c>
      <c r="AD249" s="168" t="s">
        <v>812</v>
      </c>
      <c r="AP249" s="169" t="s">
        <v>2136</v>
      </c>
    </row>
    <row r="250" spans="1:42" ht="38.25" hidden="1" customHeight="1" x14ac:dyDescent="0.2">
      <c r="A250" s="4" t="s">
        <v>15</v>
      </c>
      <c r="B250" s="112" t="s">
        <v>416</v>
      </c>
      <c r="C250" s="90" t="s">
        <v>234</v>
      </c>
      <c r="D250" s="289" t="s">
        <v>641</v>
      </c>
      <c r="E250" s="170"/>
      <c r="F250" s="170">
        <v>887</v>
      </c>
      <c r="G250" s="170"/>
      <c r="H250" s="91" t="s">
        <v>2016</v>
      </c>
      <c r="I250" s="124" t="s">
        <v>2382</v>
      </c>
      <c r="J250" s="91" t="s">
        <v>1504</v>
      </c>
      <c r="K250" s="91" t="s">
        <v>1505</v>
      </c>
      <c r="L250" s="93">
        <v>132.66</v>
      </c>
      <c r="M250" s="93"/>
      <c r="N250" s="168" t="s">
        <v>1504</v>
      </c>
      <c r="O250" s="91"/>
      <c r="P250" s="91"/>
      <c r="Q250" s="91" t="s">
        <v>825</v>
      </c>
      <c r="R250" s="91"/>
      <c r="S250" s="91" t="s">
        <v>844</v>
      </c>
      <c r="T250" s="91">
        <v>1</v>
      </c>
      <c r="U250" s="168">
        <v>1000</v>
      </c>
      <c r="V250" s="168" t="s">
        <v>1505</v>
      </c>
      <c r="X250" s="168" t="s">
        <v>2015</v>
      </c>
      <c r="Y250" s="168" t="s">
        <v>822</v>
      </c>
      <c r="Z250" s="168" t="s">
        <v>816</v>
      </c>
    </row>
    <row r="251" spans="1:42" ht="38.25" hidden="1" customHeight="1" x14ac:dyDescent="0.2">
      <c r="A251" s="4" t="s">
        <v>15</v>
      </c>
      <c r="B251" s="5" t="s">
        <v>422</v>
      </c>
      <c r="C251" s="90" t="s">
        <v>235</v>
      </c>
      <c r="D251" s="5" t="s">
        <v>642</v>
      </c>
      <c r="E251" s="91">
        <v>225</v>
      </c>
      <c r="F251" s="91">
        <v>175</v>
      </c>
      <c r="G251" s="91">
        <v>5</v>
      </c>
      <c r="H251" s="91" t="s">
        <v>2137</v>
      </c>
      <c r="I251" s="124" t="s">
        <v>2382</v>
      </c>
      <c r="J251" s="91" t="s">
        <v>2135</v>
      </c>
      <c r="K251" s="91" t="s">
        <v>811</v>
      </c>
      <c r="L251" s="93">
        <v>26.69</v>
      </c>
      <c r="M251" s="93">
        <v>2</v>
      </c>
      <c r="N251" s="168" t="s">
        <v>812</v>
      </c>
      <c r="O251" s="91"/>
      <c r="P251" s="91"/>
      <c r="Q251" s="91" t="s">
        <v>825</v>
      </c>
      <c r="R251" s="91">
        <v>15</v>
      </c>
      <c r="S251" s="91" t="s">
        <v>851</v>
      </c>
      <c r="T251" s="91">
        <v>0</v>
      </c>
      <c r="U251" s="168">
        <v>0</v>
      </c>
      <c r="V251" s="168" t="s">
        <v>811</v>
      </c>
      <c r="W251" s="168" t="s">
        <v>771</v>
      </c>
      <c r="X251" s="168" t="s">
        <v>827</v>
      </c>
      <c r="Y251" s="168" t="s">
        <v>821</v>
      </c>
      <c r="Z251" s="168" t="s">
        <v>816</v>
      </c>
      <c r="AB251" s="168" t="s">
        <v>805</v>
      </c>
      <c r="AD251" s="168" t="s">
        <v>812</v>
      </c>
    </row>
    <row r="252" spans="1:42" ht="51" hidden="1" customHeight="1" x14ac:dyDescent="0.2">
      <c r="A252" s="82" t="s">
        <v>15</v>
      </c>
      <c r="B252" s="112" t="s">
        <v>412</v>
      </c>
      <c r="C252" s="72" t="s">
        <v>236</v>
      </c>
      <c r="D252" s="5" t="s">
        <v>643</v>
      </c>
      <c r="E252" s="211">
        <v>125</v>
      </c>
      <c r="F252" s="211">
        <v>74</v>
      </c>
      <c r="G252" s="211">
        <v>18</v>
      </c>
      <c r="H252" s="179" t="s">
        <v>2194</v>
      </c>
      <c r="I252" s="180" t="s">
        <v>2411</v>
      </c>
      <c r="J252" s="179"/>
      <c r="K252" s="179" t="s">
        <v>812</v>
      </c>
      <c r="L252" s="181">
        <v>14.57</v>
      </c>
      <c r="M252" s="181"/>
      <c r="N252" s="168" t="s">
        <v>812</v>
      </c>
      <c r="O252" s="179"/>
      <c r="P252" s="179"/>
      <c r="Q252" s="179" t="s">
        <v>825</v>
      </c>
      <c r="R252" s="179"/>
      <c r="S252" s="179"/>
      <c r="T252" s="211"/>
      <c r="V252" s="168" t="s">
        <v>811</v>
      </c>
      <c r="W252" s="168" t="s">
        <v>771</v>
      </c>
    </row>
    <row r="253" spans="1:42" ht="165" hidden="1" customHeight="1" x14ac:dyDescent="0.2">
      <c r="A253" s="4" t="s">
        <v>15</v>
      </c>
      <c r="B253" s="5" t="s">
        <v>416</v>
      </c>
      <c r="C253" s="90" t="s">
        <v>237</v>
      </c>
      <c r="D253" s="289" t="s">
        <v>2582</v>
      </c>
      <c r="E253" s="91">
        <v>73351</v>
      </c>
      <c r="F253" s="91">
        <v>41351</v>
      </c>
      <c r="G253" s="91">
        <v>3379</v>
      </c>
      <c r="H253" s="91" t="s">
        <v>2014</v>
      </c>
      <c r="I253" s="124" t="s">
        <v>2382</v>
      </c>
      <c r="J253" s="91" t="s">
        <v>1505</v>
      </c>
      <c r="K253" s="91" t="s">
        <v>1505</v>
      </c>
      <c r="L253" s="93">
        <v>12013.54</v>
      </c>
      <c r="M253" s="93"/>
      <c r="N253" s="169" t="s">
        <v>1504</v>
      </c>
      <c r="O253" s="91"/>
      <c r="P253" s="91"/>
      <c r="Q253" s="91" t="s">
        <v>825</v>
      </c>
      <c r="R253" s="91">
        <v>980</v>
      </c>
      <c r="S253" s="91" t="s">
        <v>843</v>
      </c>
      <c r="T253" s="91">
        <v>48</v>
      </c>
      <c r="U253" s="168" t="s">
        <v>2017</v>
      </c>
      <c r="V253" s="169" t="s">
        <v>1505</v>
      </c>
      <c r="W253" s="168" t="s">
        <v>769</v>
      </c>
      <c r="X253" s="169" t="s">
        <v>2015</v>
      </c>
      <c r="Y253" s="168" t="s">
        <v>820</v>
      </c>
      <c r="Z253" s="168" t="s">
        <v>816</v>
      </c>
    </row>
    <row r="254" spans="1:42" ht="38.25" hidden="1" customHeight="1" x14ac:dyDescent="0.2">
      <c r="A254" s="4" t="s">
        <v>15</v>
      </c>
      <c r="B254" s="5" t="s">
        <v>416</v>
      </c>
      <c r="C254" s="90" t="s">
        <v>238</v>
      </c>
      <c r="D254" s="5" t="s">
        <v>644</v>
      </c>
      <c r="E254" s="91">
        <v>320</v>
      </c>
      <c r="F254" s="91">
        <v>226</v>
      </c>
      <c r="G254" s="91"/>
      <c r="H254" s="91" t="s">
        <v>2018</v>
      </c>
      <c r="I254" s="124" t="s">
        <v>2382</v>
      </c>
      <c r="J254" s="91" t="s">
        <v>1505</v>
      </c>
      <c r="K254" s="91"/>
      <c r="L254" s="93">
        <v>52.41</v>
      </c>
      <c r="M254" s="93"/>
      <c r="N254" s="169" t="s">
        <v>1504</v>
      </c>
      <c r="O254" s="91"/>
      <c r="P254" s="91"/>
      <c r="Q254" s="91" t="s">
        <v>825</v>
      </c>
      <c r="R254" s="91">
        <v>71</v>
      </c>
      <c r="S254" s="91" t="s">
        <v>843</v>
      </c>
      <c r="T254" s="91">
        <v>1</v>
      </c>
      <c r="U254" s="168">
        <v>300</v>
      </c>
      <c r="V254" s="169" t="s">
        <v>1505</v>
      </c>
      <c r="W254" s="168" t="s">
        <v>769</v>
      </c>
      <c r="X254" s="169" t="s">
        <v>2015</v>
      </c>
      <c r="Y254" s="168" t="s">
        <v>822</v>
      </c>
      <c r="Z254" s="168" t="s">
        <v>816</v>
      </c>
    </row>
    <row r="255" spans="1:42" ht="38.25" hidden="1" customHeight="1" x14ac:dyDescent="0.2">
      <c r="A255" s="4" t="s">
        <v>15</v>
      </c>
      <c r="B255" s="5" t="s">
        <v>416</v>
      </c>
      <c r="C255" s="90" t="s">
        <v>239</v>
      </c>
      <c r="D255" s="5" t="s">
        <v>645</v>
      </c>
      <c r="E255" s="91">
        <v>1928</v>
      </c>
      <c r="F255" s="91">
        <v>2219</v>
      </c>
      <c r="G255" s="91"/>
      <c r="H255" s="91" t="s">
        <v>2019</v>
      </c>
      <c r="I255" s="124" t="s">
        <v>2382</v>
      </c>
      <c r="J255" s="91" t="s">
        <v>1505</v>
      </c>
      <c r="K255" s="91" t="s">
        <v>1505</v>
      </c>
      <c r="L255" s="93">
        <v>315.77</v>
      </c>
      <c r="M255" s="93"/>
      <c r="N255" s="169" t="s">
        <v>1504</v>
      </c>
      <c r="O255" s="91"/>
      <c r="P255" s="91"/>
      <c r="Q255" s="91" t="s">
        <v>825</v>
      </c>
      <c r="R255" s="91">
        <v>99</v>
      </c>
      <c r="S255" s="91" t="s">
        <v>843</v>
      </c>
      <c r="T255" s="91">
        <v>1</v>
      </c>
      <c r="U255" s="168">
        <v>500</v>
      </c>
      <c r="V255" s="169" t="s">
        <v>1505</v>
      </c>
      <c r="W255" s="168" t="s">
        <v>769</v>
      </c>
      <c r="X255" s="169" t="s">
        <v>2015</v>
      </c>
      <c r="Y255" s="168" t="s">
        <v>822</v>
      </c>
      <c r="Z255" s="168" t="s">
        <v>816</v>
      </c>
    </row>
    <row r="256" spans="1:42" ht="51" hidden="1" customHeight="1" x14ac:dyDescent="0.2">
      <c r="A256" s="4" t="s">
        <v>15</v>
      </c>
      <c r="B256" s="112" t="s">
        <v>423</v>
      </c>
      <c r="C256" s="90" t="s">
        <v>240</v>
      </c>
      <c r="D256" s="5" t="s">
        <v>646</v>
      </c>
      <c r="E256" s="91">
        <v>846</v>
      </c>
      <c r="F256" s="91">
        <v>520</v>
      </c>
      <c r="G256" s="91"/>
      <c r="H256" s="91" t="s">
        <v>1586</v>
      </c>
      <c r="I256" s="124" t="s">
        <v>813</v>
      </c>
      <c r="J256" s="91"/>
      <c r="K256" s="91" t="s">
        <v>811</v>
      </c>
      <c r="L256" s="93">
        <v>66.38</v>
      </c>
      <c r="M256" s="93"/>
      <c r="N256" s="168" t="s">
        <v>812</v>
      </c>
      <c r="O256" s="91"/>
      <c r="P256" s="91"/>
      <c r="Q256" s="91" t="s">
        <v>825</v>
      </c>
      <c r="R256" s="91">
        <v>21</v>
      </c>
      <c r="S256" s="91" t="s">
        <v>846</v>
      </c>
      <c r="T256" s="91">
        <v>1</v>
      </c>
      <c r="U256" s="168">
        <v>250</v>
      </c>
      <c r="V256" s="168" t="s">
        <v>811</v>
      </c>
      <c r="W256" s="168" t="s">
        <v>771</v>
      </c>
      <c r="X256" s="168" t="s">
        <v>827</v>
      </c>
      <c r="Y256" s="168" t="s">
        <v>821</v>
      </c>
      <c r="Z256" s="168" t="s">
        <v>811</v>
      </c>
      <c r="AA256" s="168" t="s">
        <v>791</v>
      </c>
      <c r="AB256" s="168" t="s">
        <v>803</v>
      </c>
      <c r="AC256" s="168" t="s">
        <v>806</v>
      </c>
      <c r="AD256" s="168" t="s">
        <v>812</v>
      </c>
    </row>
    <row r="257" spans="1:43" ht="51" hidden="1" customHeight="1" x14ac:dyDescent="0.2">
      <c r="A257" s="4" t="s">
        <v>15</v>
      </c>
      <c r="B257" s="5" t="s">
        <v>423</v>
      </c>
      <c r="C257" s="90" t="s">
        <v>241</v>
      </c>
      <c r="D257" s="5" t="s">
        <v>647</v>
      </c>
      <c r="E257" s="91">
        <v>406</v>
      </c>
      <c r="F257" s="91">
        <v>213</v>
      </c>
      <c r="G257" s="91"/>
      <c r="H257" s="91" t="s">
        <v>1587</v>
      </c>
      <c r="I257" s="124" t="s">
        <v>813</v>
      </c>
      <c r="J257" s="91"/>
      <c r="K257" s="91" t="s">
        <v>811</v>
      </c>
      <c r="L257" s="93">
        <v>41.09</v>
      </c>
      <c r="M257" s="93"/>
      <c r="N257" s="168" t="s">
        <v>812</v>
      </c>
      <c r="O257" s="91"/>
      <c r="P257" s="91"/>
      <c r="Q257" s="91" t="s">
        <v>825</v>
      </c>
      <c r="R257" s="91">
        <v>28</v>
      </c>
      <c r="S257" s="91" t="s">
        <v>846</v>
      </c>
      <c r="T257" s="91">
        <v>1</v>
      </c>
      <c r="U257" s="168">
        <v>200</v>
      </c>
      <c r="V257" s="168" t="s">
        <v>811</v>
      </c>
      <c r="W257" s="168" t="s">
        <v>771</v>
      </c>
      <c r="X257" s="168" t="s">
        <v>827</v>
      </c>
      <c r="Y257" s="168" t="s">
        <v>821</v>
      </c>
      <c r="Z257" s="168" t="s">
        <v>816</v>
      </c>
      <c r="AB257" s="168" t="s">
        <v>803</v>
      </c>
      <c r="AC257" s="168" t="s">
        <v>806</v>
      </c>
      <c r="AD257" s="168" t="s">
        <v>812</v>
      </c>
    </row>
    <row r="258" spans="1:43" ht="51" hidden="1" customHeight="1" x14ac:dyDescent="0.2">
      <c r="A258" s="4" t="s">
        <v>15</v>
      </c>
      <c r="B258" s="5" t="s">
        <v>416</v>
      </c>
      <c r="C258" s="90" t="s">
        <v>242</v>
      </c>
      <c r="D258" s="289" t="s">
        <v>648</v>
      </c>
      <c r="E258" s="91">
        <v>5123</v>
      </c>
      <c r="F258" s="91">
        <v>1798</v>
      </c>
      <c r="G258" s="91"/>
      <c r="H258" s="91" t="s">
        <v>2020</v>
      </c>
      <c r="I258" s="124" t="s">
        <v>813</v>
      </c>
      <c r="J258" s="91" t="s">
        <v>1504</v>
      </c>
      <c r="K258" s="91" t="s">
        <v>1505</v>
      </c>
      <c r="L258" s="93">
        <v>839.05</v>
      </c>
      <c r="M258" s="93"/>
      <c r="N258" s="169" t="s">
        <v>1504</v>
      </c>
      <c r="O258" s="91"/>
      <c r="P258" s="91"/>
      <c r="Q258" s="91" t="s">
        <v>825</v>
      </c>
      <c r="R258" s="91">
        <v>158</v>
      </c>
      <c r="S258" s="91" t="s">
        <v>844</v>
      </c>
      <c r="T258" s="91">
        <v>4</v>
      </c>
      <c r="U258" s="169">
        <v>3800</v>
      </c>
      <c r="V258" s="169" t="s">
        <v>1505</v>
      </c>
      <c r="X258" s="169" t="s">
        <v>2015</v>
      </c>
      <c r="Y258" s="168" t="s">
        <v>822</v>
      </c>
      <c r="Z258" s="168" t="s">
        <v>816</v>
      </c>
    </row>
    <row r="259" spans="1:43" ht="38.25" hidden="1" customHeight="1" x14ac:dyDescent="0.2">
      <c r="A259" s="4" t="s">
        <v>15</v>
      </c>
      <c r="B259" s="5" t="s">
        <v>416</v>
      </c>
      <c r="C259" s="90" t="s">
        <v>243</v>
      </c>
      <c r="D259" s="5" t="s">
        <v>649</v>
      </c>
      <c r="E259" s="91">
        <v>252</v>
      </c>
      <c r="F259" s="91"/>
      <c r="G259" s="91"/>
      <c r="H259" s="91" t="s">
        <v>2020</v>
      </c>
      <c r="I259" s="124"/>
      <c r="J259" s="91"/>
      <c r="K259" s="91"/>
      <c r="L259" s="93">
        <v>41.27</v>
      </c>
      <c r="M259" s="93"/>
      <c r="O259" s="91"/>
      <c r="P259" s="91"/>
      <c r="Q259" s="91"/>
      <c r="R259" s="91"/>
      <c r="S259" s="91"/>
      <c r="T259" s="91"/>
    </row>
    <row r="260" spans="1:43" ht="63.75" hidden="1" customHeight="1" x14ac:dyDescent="0.2">
      <c r="A260" s="4" t="s">
        <v>15</v>
      </c>
      <c r="B260" s="112" t="s">
        <v>421</v>
      </c>
      <c r="C260" s="90" t="s">
        <v>244</v>
      </c>
      <c r="D260" s="5" t="s">
        <v>650</v>
      </c>
      <c r="E260" s="91">
        <v>14386</v>
      </c>
      <c r="F260" s="91">
        <v>2941</v>
      </c>
      <c r="G260" s="91">
        <v>99</v>
      </c>
      <c r="H260" s="91" t="s">
        <v>1589</v>
      </c>
      <c r="I260" s="124" t="s">
        <v>2382</v>
      </c>
      <c r="J260" s="91" t="s">
        <v>1590</v>
      </c>
      <c r="K260" s="91" t="s">
        <v>811</v>
      </c>
      <c r="L260" s="93">
        <v>1298.6500000000001</v>
      </c>
      <c r="M260" s="93">
        <v>550</v>
      </c>
      <c r="N260" s="168" t="s">
        <v>812</v>
      </c>
      <c r="O260" s="91"/>
      <c r="P260" s="91" t="s">
        <v>1591</v>
      </c>
      <c r="Q260" s="91" t="s">
        <v>825</v>
      </c>
      <c r="R260" s="91">
        <v>76.5</v>
      </c>
      <c r="S260" s="91" t="s">
        <v>845</v>
      </c>
      <c r="T260" s="91">
        <v>6</v>
      </c>
      <c r="U260" s="168">
        <v>3300</v>
      </c>
      <c r="V260" s="168" t="s">
        <v>811</v>
      </c>
      <c r="W260" s="168" t="s">
        <v>769</v>
      </c>
      <c r="X260" s="169" t="s">
        <v>827</v>
      </c>
      <c r="Y260" s="168" t="s">
        <v>822</v>
      </c>
      <c r="Z260" s="168" t="s">
        <v>816</v>
      </c>
    </row>
    <row r="261" spans="1:43" ht="38.25" hidden="1" customHeight="1" x14ac:dyDescent="0.2">
      <c r="A261" s="4" t="s">
        <v>15</v>
      </c>
      <c r="B261" s="5" t="s">
        <v>422</v>
      </c>
      <c r="C261" s="90" t="s">
        <v>245</v>
      </c>
      <c r="D261" s="112" t="s">
        <v>2583</v>
      </c>
      <c r="E261" s="91">
        <v>92</v>
      </c>
      <c r="F261" s="91">
        <v>80</v>
      </c>
      <c r="G261" s="91">
        <v>0</v>
      </c>
      <c r="H261" s="91" t="s">
        <v>2138</v>
      </c>
      <c r="I261" s="124" t="s">
        <v>2382</v>
      </c>
      <c r="J261" s="91" t="s">
        <v>2135</v>
      </c>
      <c r="K261" s="91" t="s">
        <v>811</v>
      </c>
      <c r="L261" s="93">
        <v>10.91</v>
      </c>
      <c r="M261" s="93">
        <v>0</v>
      </c>
      <c r="N261" s="168" t="s">
        <v>812</v>
      </c>
      <c r="O261" s="91"/>
      <c r="P261" s="91"/>
      <c r="Q261" s="91" t="s">
        <v>825</v>
      </c>
      <c r="R261" s="91">
        <v>10</v>
      </c>
      <c r="S261" s="91" t="s">
        <v>851</v>
      </c>
      <c r="T261" s="91">
        <v>1</v>
      </c>
      <c r="U261" s="168">
        <v>150</v>
      </c>
      <c r="V261" s="168" t="s">
        <v>811</v>
      </c>
      <c r="W261" s="168" t="s">
        <v>771</v>
      </c>
      <c r="X261" s="168" t="s">
        <v>827</v>
      </c>
      <c r="Y261" s="168" t="s">
        <v>821</v>
      </c>
      <c r="Z261" s="168" t="s">
        <v>816</v>
      </c>
      <c r="AB261" s="168" t="s">
        <v>805</v>
      </c>
      <c r="AD261" s="168" t="s">
        <v>812</v>
      </c>
    </row>
    <row r="262" spans="1:43" ht="51" hidden="1" customHeight="1" x14ac:dyDescent="0.2">
      <c r="A262" s="4" t="s">
        <v>15</v>
      </c>
      <c r="B262" s="5" t="s">
        <v>424</v>
      </c>
      <c r="C262" s="90" t="s">
        <v>246</v>
      </c>
      <c r="D262" s="5" t="s">
        <v>651</v>
      </c>
      <c r="E262" s="91">
        <v>656</v>
      </c>
      <c r="F262" s="91"/>
      <c r="G262" s="91"/>
      <c r="H262" s="91"/>
      <c r="I262" s="124"/>
      <c r="J262" s="91"/>
      <c r="K262" s="91"/>
      <c r="L262" s="93">
        <v>47.06</v>
      </c>
      <c r="M262" s="93"/>
      <c r="O262" s="91"/>
      <c r="P262" s="91"/>
      <c r="Q262" s="91"/>
      <c r="R262" s="91"/>
      <c r="S262" s="91"/>
      <c r="T262" s="91"/>
    </row>
    <row r="263" spans="1:43" ht="38.25" hidden="1" customHeight="1" x14ac:dyDescent="0.2">
      <c r="A263" s="4" t="s">
        <v>15</v>
      </c>
      <c r="B263" s="5" t="s">
        <v>420</v>
      </c>
      <c r="C263" s="90" t="s">
        <v>246</v>
      </c>
      <c r="D263" s="5" t="s">
        <v>652</v>
      </c>
      <c r="E263" s="170"/>
      <c r="F263" s="170"/>
      <c r="G263" s="170"/>
      <c r="H263" s="91"/>
      <c r="I263" s="124"/>
      <c r="J263" s="91"/>
      <c r="K263" s="91"/>
      <c r="L263" s="93">
        <v>24.27</v>
      </c>
      <c r="M263" s="93"/>
      <c r="O263" s="91"/>
      <c r="P263" s="91"/>
      <c r="Q263" s="91"/>
      <c r="R263" s="91"/>
      <c r="S263" s="91"/>
      <c r="T263" s="91"/>
    </row>
    <row r="264" spans="1:43" ht="38.25" hidden="1" customHeight="1" x14ac:dyDescent="0.2">
      <c r="A264" s="82"/>
      <c r="B264" s="112"/>
      <c r="C264" s="72"/>
      <c r="D264" s="5"/>
      <c r="E264" s="91"/>
      <c r="F264" s="91"/>
      <c r="G264" s="91"/>
      <c r="H264" s="91"/>
      <c r="I264" s="124"/>
      <c r="J264" s="91"/>
      <c r="K264" s="91"/>
      <c r="L264" s="93"/>
      <c r="M264" s="93"/>
      <c r="O264" s="91"/>
      <c r="P264" s="91"/>
      <c r="Q264" s="91"/>
      <c r="R264" s="91"/>
      <c r="S264" s="91"/>
      <c r="T264" s="91"/>
    </row>
    <row r="265" spans="1:43" ht="38.25" hidden="1" customHeight="1" x14ac:dyDescent="0.2">
      <c r="A265" s="82" t="s">
        <v>5</v>
      </c>
      <c r="B265" s="5" t="s">
        <v>425</v>
      </c>
      <c r="C265" s="72" t="s">
        <v>247</v>
      </c>
      <c r="D265" s="5" t="s">
        <v>653</v>
      </c>
      <c r="E265" s="91">
        <v>527</v>
      </c>
      <c r="F265" s="91">
        <v>322</v>
      </c>
      <c r="G265" s="91">
        <v>3</v>
      </c>
      <c r="H265" s="91" t="s">
        <v>1881</v>
      </c>
      <c r="I265" s="124" t="s">
        <v>2382</v>
      </c>
      <c r="J265" s="91"/>
      <c r="K265" s="91" t="s">
        <v>811</v>
      </c>
      <c r="L265" s="93">
        <f>19306/365</f>
        <v>52.893150684931506</v>
      </c>
      <c r="M265" s="93">
        <f>85/365</f>
        <v>0.23287671232876711</v>
      </c>
      <c r="N265" s="168" t="s">
        <v>812</v>
      </c>
      <c r="O265" s="91"/>
      <c r="P265" s="91"/>
      <c r="Q265" s="91" t="s">
        <v>824</v>
      </c>
      <c r="R265" s="91"/>
      <c r="S265" s="91" t="s">
        <v>846</v>
      </c>
      <c r="T265" s="91">
        <v>1</v>
      </c>
      <c r="U265" s="168" t="s">
        <v>1882</v>
      </c>
      <c r="V265" s="168" t="s">
        <v>811</v>
      </c>
      <c r="W265" s="168" t="s">
        <v>769</v>
      </c>
      <c r="X265" s="168" t="s">
        <v>827</v>
      </c>
      <c r="Y265" s="168" t="s">
        <v>821</v>
      </c>
      <c r="Z265" s="168" t="s">
        <v>816</v>
      </c>
    </row>
    <row r="266" spans="1:43" ht="38.25" hidden="1" customHeight="1" x14ac:dyDescent="0.2">
      <c r="A266" s="82" t="s">
        <v>5</v>
      </c>
      <c r="B266" s="5" t="s">
        <v>425</v>
      </c>
      <c r="C266" s="72" t="s">
        <v>248</v>
      </c>
      <c r="D266" s="5" t="s">
        <v>654</v>
      </c>
      <c r="E266" s="91">
        <f>445+362+210+352+5230+299+236+129+440+510+330+94</f>
        <v>8637</v>
      </c>
      <c r="F266" s="91">
        <f>236+146+1803+129+80+77+192+298+116+80+399+279</f>
        <v>3835</v>
      </c>
      <c r="G266" s="91">
        <f>6+6+248+2+5+1+4+7+20</f>
        <v>299</v>
      </c>
      <c r="H266" s="91" t="s">
        <v>1883</v>
      </c>
      <c r="I266" s="124" t="s">
        <v>2382</v>
      </c>
      <c r="J266" s="91"/>
      <c r="K266" s="91" t="s">
        <v>811</v>
      </c>
      <c r="L266" s="93">
        <f>(27505+14760+195091+11736+11524+6031+18863+20754+13135+4149+55762+35200)/365</f>
        <v>1135.6438356164383</v>
      </c>
      <c r="M266" s="93">
        <f>(922+157+76111+1621+1525+18+3025+1338+18+863)/365</f>
        <v>234.51506849315069</v>
      </c>
      <c r="N266" s="168" t="s">
        <v>812</v>
      </c>
      <c r="O266" s="91"/>
      <c r="P266" s="91"/>
      <c r="Q266" s="91" t="s">
        <v>825</v>
      </c>
      <c r="R266" s="91"/>
      <c r="S266" s="91" t="s">
        <v>846</v>
      </c>
      <c r="T266" s="91">
        <v>5</v>
      </c>
      <c r="U266" s="168" t="s">
        <v>1884</v>
      </c>
      <c r="V266" s="168" t="s">
        <v>811</v>
      </c>
      <c r="W266" s="168" t="s">
        <v>769</v>
      </c>
      <c r="X266" s="168" t="s">
        <v>827</v>
      </c>
      <c r="Y266" s="168" t="s">
        <v>821</v>
      </c>
      <c r="Z266" s="168" t="s">
        <v>811</v>
      </c>
      <c r="AA266" s="168" t="s">
        <v>791</v>
      </c>
      <c r="AB266" s="168" t="s">
        <v>801</v>
      </c>
      <c r="AC266" s="168" t="s">
        <v>806</v>
      </c>
      <c r="AD266" s="168" t="s">
        <v>812</v>
      </c>
    </row>
    <row r="267" spans="1:43" ht="38.25" hidden="1" customHeight="1" x14ac:dyDescent="0.2">
      <c r="A267" s="82" t="s">
        <v>5</v>
      </c>
      <c r="B267" s="5" t="s">
        <v>425</v>
      </c>
      <c r="C267" s="72" t="s">
        <v>249</v>
      </c>
      <c r="D267" s="289" t="s">
        <v>655</v>
      </c>
      <c r="E267" s="91">
        <f>124+135+195+69+769</f>
        <v>1292</v>
      </c>
      <c r="F267" s="91">
        <v>544</v>
      </c>
      <c r="G267" s="91">
        <v>13</v>
      </c>
      <c r="H267" s="91" t="s">
        <v>1885</v>
      </c>
      <c r="I267" s="124" t="s">
        <v>2382</v>
      </c>
      <c r="J267" s="91"/>
      <c r="K267" s="91" t="s">
        <v>811</v>
      </c>
      <c r="L267" s="93">
        <f>(47764+940)/365</f>
        <v>133.43561643835616</v>
      </c>
      <c r="M267" s="93">
        <f>4918/365</f>
        <v>13.473972602739726</v>
      </c>
      <c r="N267" s="168" t="s">
        <v>811</v>
      </c>
      <c r="O267" s="91" t="s">
        <v>840</v>
      </c>
      <c r="P267" s="91"/>
      <c r="Q267" s="91" t="s">
        <v>825</v>
      </c>
      <c r="R267" s="91"/>
      <c r="S267" s="91" t="s">
        <v>846</v>
      </c>
      <c r="T267" s="91">
        <v>1</v>
      </c>
      <c r="U267" s="169" t="s">
        <v>1886</v>
      </c>
      <c r="V267" s="168" t="s">
        <v>811</v>
      </c>
      <c r="W267" s="168" t="s">
        <v>769</v>
      </c>
      <c r="X267" s="168" t="s">
        <v>827</v>
      </c>
      <c r="Y267" s="168" t="s">
        <v>821</v>
      </c>
      <c r="Z267" s="168" t="s">
        <v>816</v>
      </c>
    </row>
    <row r="268" spans="1:43" ht="38.25" hidden="1" customHeight="1" x14ac:dyDescent="0.2">
      <c r="A268" s="82" t="s">
        <v>5</v>
      </c>
      <c r="B268" s="5" t="s">
        <v>425</v>
      </c>
      <c r="C268" s="72" t="s">
        <v>250</v>
      </c>
      <c r="D268" s="289" t="s">
        <v>2584</v>
      </c>
      <c r="E268" s="91">
        <f>92+239+472+265+267+18+120+409</f>
        <v>1882</v>
      </c>
      <c r="F268" s="91">
        <f>598+90+132+6</f>
        <v>826</v>
      </c>
      <c r="G268" s="91">
        <f>15+10</f>
        <v>25</v>
      </c>
      <c r="H268" s="91" t="s">
        <v>1880</v>
      </c>
      <c r="I268" s="124" t="s">
        <v>2382</v>
      </c>
      <c r="J268" s="91"/>
      <c r="K268" s="91" t="s">
        <v>811</v>
      </c>
      <c r="L268" s="93">
        <f>(43020+7751+5060+617)/365</f>
        <v>154.65205479452055</v>
      </c>
      <c r="M268" s="93">
        <f>(2584+499)/365</f>
        <v>8.4465753424657528</v>
      </c>
      <c r="N268" s="168" t="s">
        <v>812</v>
      </c>
      <c r="O268" s="91"/>
      <c r="P268" s="91"/>
      <c r="Q268" s="91" t="s">
        <v>825</v>
      </c>
      <c r="R268" s="91"/>
      <c r="S268" s="91" t="s">
        <v>846</v>
      </c>
      <c r="T268" s="91">
        <v>2</v>
      </c>
      <c r="U268" s="169" t="s">
        <v>1887</v>
      </c>
      <c r="V268" s="168" t="s">
        <v>811</v>
      </c>
      <c r="W268" s="168" t="s">
        <v>769</v>
      </c>
      <c r="X268" s="168" t="s">
        <v>827</v>
      </c>
      <c r="Y268" s="168" t="s">
        <v>821</v>
      </c>
      <c r="Z268" s="168" t="s">
        <v>816</v>
      </c>
    </row>
    <row r="269" spans="1:43" ht="63" hidden="1" customHeight="1" x14ac:dyDescent="0.2">
      <c r="A269" s="82" t="s">
        <v>5</v>
      </c>
      <c r="B269" s="5" t="s">
        <v>425</v>
      </c>
      <c r="C269" s="72" t="s">
        <v>251</v>
      </c>
      <c r="D269" s="5" t="s">
        <v>656</v>
      </c>
      <c r="E269" s="91">
        <f>672+222+54+252+84+225+99+145+41+64+250+11+79+100+0+0+69+106+98+18+47+123+246+27+109</f>
        <v>3141</v>
      </c>
      <c r="F269" s="91">
        <f>1460-132-90+97+37+30</f>
        <v>1402</v>
      </c>
      <c r="G269" s="91">
        <v>51</v>
      </c>
      <c r="H269" s="91" t="s">
        <v>1888</v>
      </c>
      <c r="I269" s="124" t="s">
        <v>2382</v>
      </c>
      <c r="J269" s="91"/>
      <c r="K269" s="91" t="s">
        <v>811</v>
      </c>
      <c r="L269" s="93">
        <f>(88192-7751-5060+7892+4257-617+2850)/365</f>
        <v>245.92602739726027</v>
      </c>
      <c r="M269" s="93">
        <f>(14910-499+118529)/365</f>
        <v>364.21917808219177</v>
      </c>
      <c r="N269" s="168" t="s">
        <v>812</v>
      </c>
      <c r="O269" s="91"/>
      <c r="P269" s="91"/>
      <c r="Q269" s="91" t="s">
        <v>824</v>
      </c>
      <c r="R269" s="91"/>
      <c r="S269" s="91" t="s">
        <v>846</v>
      </c>
      <c r="T269" s="91">
        <v>4</v>
      </c>
      <c r="U269" s="169" t="s">
        <v>1569</v>
      </c>
      <c r="V269" s="168" t="s">
        <v>811</v>
      </c>
      <c r="W269" s="168" t="s">
        <v>769</v>
      </c>
      <c r="X269" s="168" t="s">
        <v>827</v>
      </c>
      <c r="Y269" s="168" t="s">
        <v>821</v>
      </c>
      <c r="Z269" s="168" t="s">
        <v>816</v>
      </c>
    </row>
    <row r="270" spans="1:43" ht="38.25" hidden="1" customHeight="1" x14ac:dyDescent="0.2">
      <c r="A270" s="82" t="s">
        <v>5</v>
      </c>
      <c r="B270" s="5" t="s">
        <v>425</v>
      </c>
      <c r="C270" s="72" t="s">
        <v>252</v>
      </c>
      <c r="D270" s="289" t="s">
        <v>2585</v>
      </c>
      <c r="E270" s="91">
        <f>725+308+292+331</f>
        <v>1656</v>
      </c>
      <c r="F270" s="91">
        <f>260+90+200+109</f>
        <v>659</v>
      </c>
      <c r="G270" s="91">
        <f>3+3+1</f>
        <v>7</v>
      </c>
      <c r="H270" s="91" t="s">
        <v>1889</v>
      </c>
      <c r="I270" s="124" t="s">
        <v>2382</v>
      </c>
      <c r="J270" s="91"/>
      <c r="K270" s="91" t="s">
        <v>811</v>
      </c>
      <c r="L270" s="93">
        <f>(27461+9102+13090+14249)/365</f>
        <v>175.07397260273973</v>
      </c>
      <c r="M270" s="93">
        <f>(146+265+317)/365</f>
        <v>1.9945205479452055</v>
      </c>
      <c r="N270" s="168" t="s">
        <v>812</v>
      </c>
      <c r="O270" s="91"/>
      <c r="P270" s="91"/>
      <c r="Q270" s="91" t="s">
        <v>825</v>
      </c>
      <c r="R270" s="91"/>
      <c r="S270" s="91" t="s">
        <v>846</v>
      </c>
      <c r="T270" s="91">
        <v>2</v>
      </c>
      <c r="U270" s="169" t="s">
        <v>1508</v>
      </c>
      <c r="V270" s="168" t="s">
        <v>811</v>
      </c>
      <c r="W270" s="168" t="s">
        <v>769</v>
      </c>
      <c r="X270" s="168" t="s">
        <v>827</v>
      </c>
      <c r="Y270" s="168" t="s">
        <v>821</v>
      </c>
      <c r="Z270" s="168" t="s">
        <v>816</v>
      </c>
    </row>
    <row r="271" spans="1:43" ht="409.5" hidden="1" customHeight="1" x14ac:dyDescent="0.2">
      <c r="A271" s="4" t="s">
        <v>5</v>
      </c>
      <c r="B271" s="112" t="s">
        <v>426</v>
      </c>
      <c r="C271" s="90" t="s">
        <v>253</v>
      </c>
      <c r="D271" s="289" t="s">
        <v>2586</v>
      </c>
      <c r="E271" s="91">
        <v>132142</v>
      </c>
      <c r="F271" s="91">
        <v>40120</v>
      </c>
      <c r="G271" s="91">
        <v>3587</v>
      </c>
      <c r="H271" s="91" t="s">
        <v>1610</v>
      </c>
      <c r="I271" s="124" t="s">
        <v>2382</v>
      </c>
      <c r="J271" s="91" t="s">
        <v>1505</v>
      </c>
      <c r="K271" s="91" t="s">
        <v>811</v>
      </c>
      <c r="L271" s="93">
        <v>11071.21</v>
      </c>
      <c r="M271" s="93">
        <v>3843.13</v>
      </c>
      <c r="N271" s="168" t="s">
        <v>811</v>
      </c>
      <c r="O271" s="91" t="s">
        <v>835</v>
      </c>
      <c r="P271" s="91"/>
      <c r="Q271" s="91" t="s">
        <v>824</v>
      </c>
      <c r="R271" s="91">
        <v>1363.5</v>
      </c>
      <c r="S271" s="91" t="s">
        <v>846</v>
      </c>
      <c r="T271" s="91">
        <v>16</v>
      </c>
      <c r="U271" s="168" t="s">
        <v>1611</v>
      </c>
      <c r="V271" s="172" t="s">
        <v>1505</v>
      </c>
      <c r="W271" s="168" t="s">
        <v>769</v>
      </c>
      <c r="X271" s="168" t="s">
        <v>826</v>
      </c>
      <c r="Y271" s="168" t="s">
        <v>820</v>
      </c>
      <c r="Z271" s="168" t="s">
        <v>816</v>
      </c>
      <c r="AP271" s="169" t="s">
        <v>1612</v>
      </c>
      <c r="AQ271" s="13" t="s">
        <v>1613</v>
      </c>
    </row>
    <row r="272" spans="1:43" ht="51" hidden="1" customHeight="1" x14ac:dyDescent="0.2">
      <c r="A272" s="4" t="s">
        <v>5</v>
      </c>
      <c r="B272" s="5" t="s">
        <v>426</v>
      </c>
      <c r="C272" s="90" t="s">
        <v>254</v>
      </c>
      <c r="D272" s="289" t="s">
        <v>2587</v>
      </c>
      <c r="E272" s="91">
        <v>8676</v>
      </c>
      <c r="F272" s="91">
        <v>2521</v>
      </c>
      <c r="G272" s="91">
        <v>66</v>
      </c>
      <c r="H272" s="91" t="s">
        <v>1614</v>
      </c>
      <c r="I272" s="124" t="s">
        <v>2382</v>
      </c>
      <c r="J272" s="91" t="s">
        <v>1505</v>
      </c>
      <c r="K272" s="91" t="s">
        <v>1505</v>
      </c>
      <c r="L272" s="93">
        <v>726.9</v>
      </c>
      <c r="M272" s="93">
        <v>21.18</v>
      </c>
      <c r="N272" s="168" t="s">
        <v>812</v>
      </c>
      <c r="O272" s="91"/>
      <c r="P272" s="91"/>
      <c r="Q272" s="91" t="s">
        <v>824</v>
      </c>
      <c r="R272" s="228">
        <v>127.1</v>
      </c>
      <c r="S272" s="91" t="s">
        <v>846</v>
      </c>
      <c r="T272" s="91">
        <v>1</v>
      </c>
      <c r="U272" s="168" t="s">
        <v>1615</v>
      </c>
      <c r="V272" s="168" t="s">
        <v>1505</v>
      </c>
      <c r="W272" s="168" t="s">
        <v>769</v>
      </c>
      <c r="X272" s="168" t="s">
        <v>826</v>
      </c>
      <c r="Y272" s="168" t="s">
        <v>820</v>
      </c>
      <c r="Z272" s="168" t="s">
        <v>816</v>
      </c>
      <c r="AP272" s="169" t="s">
        <v>1616</v>
      </c>
      <c r="AQ272" s="3"/>
    </row>
    <row r="273" spans="1:43" ht="38.25" hidden="1" customHeight="1" x14ac:dyDescent="0.2">
      <c r="A273" s="4" t="s">
        <v>5</v>
      </c>
      <c r="B273" s="5" t="s">
        <v>426</v>
      </c>
      <c r="C273" s="90" t="s">
        <v>255</v>
      </c>
      <c r="D273" s="5" t="s">
        <v>657</v>
      </c>
      <c r="E273" s="91">
        <v>10937</v>
      </c>
      <c r="F273" s="91">
        <v>2807</v>
      </c>
      <c r="G273" s="91">
        <v>159</v>
      </c>
      <c r="H273" s="91" t="s">
        <v>1617</v>
      </c>
      <c r="I273" s="124" t="s">
        <v>2382</v>
      </c>
      <c r="J273" s="91" t="s">
        <v>1505</v>
      </c>
      <c r="K273" s="91" t="s">
        <v>1505</v>
      </c>
      <c r="L273" s="93">
        <v>916.33</v>
      </c>
      <c r="M273" s="93">
        <v>114.07</v>
      </c>
      <c r="N273" s="168" t="s">
        <v>812</v>
      </c>
      <c r="O273" s="91"/>
      <c r="P273" s="91"/>
      <c r="Q273" s="91" t="s">
        <v>824</v>
      </c>
      <c r="R273" s="228">
        <v>85.5</v>
      </c>
      <c r="S273" s="91" t="s">
        <v>846</v>
      </c>
      <c r="T273" s="91">
        <v>0</v>
      </c>
      <c r="V273" s="168" t="s">
        <v>1505</v>
      </c>
      <c r="W273" s="168" t="s">
        <v>769</v>
      </c>
      <c r="X273" s="168" t="s">
        <v>826</v>
      </c>
      <c r="Y273" s="168" t="s">
        <v>820</v>
      </c>
      <c r="Z273" s="168" t="s">
        <v>816</v>
      </c>
      <c r="AP273" s="169" t="s">
        <v>1618</v>
      </c>
      <c r="AQ273" s="3"/>
    </row>
    <row r="274" spans="1:43" ht="38.25" hidden="1" customHeight="1" x14ac:dyDescent="0.2">
      <c r="A274" s="82"/>
      <c r="B274" s="5"/>
      <c r="C274" s="72"/>
      <c r="D274" s="5"/>
      <c r="E274" s="91"/>
      <c r="F274" s="91"/>
      <c r="G274" s="91"/>
      <c r="H274" s="91"/>
      <c r="I274" s="124"/>
      <c r="J274" s="91"/>
      <c r="K274" s="91"/>
      <c r="L274" s="93"/>
      <c r="M274" s="93"/>
      <c r="O274" s="91"/>
      <c r="P274" s="91"/>
      <c r="Q274" s="91"/>
      <c r="R274" s="91"/>
      <c r="S274" s="91"/>
      <c r="T274" s="91"/>
      <c r="U274" s="169"/>
    </row>
    <row r="275" spans="1:43" ht="139.5" hidden="1" customHeight="1" x14ac:dyDescent="0.2">
      <c r="A275" s="4" t="s">
        <v>10</v>
      </c>
      <c r="B275" s="112" t="s">
        <v>428</v>
      </c>
      <c r="C275" s="90" t="s">
        <v>257</v>
      </c>
      <c r="D275" s="289" t="s">
        <v>658</v>
      </c>
      <c r="E275" s="91">
        <v>36232</v>
      </c>
      <c r="F275" s="91">
        <v>13899</v>
      </c>
      <c r="G275" s="91">
        <v>1121</v>
      </c>
      <c r="H275" s="91" t="s">
        <v>1593</v>
      </c>
      <c r="I275" s="124" t="s">
        <v>2382</v>
      </c>
      <c r="J275" s="91" t="s">
        <v>1594</v>
      </c>
      <c r="K275" s="91" t="s">
        <v>1505</v>
      </c>
      <c r="L275" s="93">
        <f>1841415/365</f>
        <v>5044.9726027397264</v>
      </c>
      <c r="M275" s="93">
        <f>420765/365</f>
        <v>1152.7808219178082</v>
      </c>
      <c r="N275" s="168" t="s">
        <v>1505</v>
      </c>
      <c r="O275" s="91" t="s">
        <v>1595</v>
      </c>
      <c r="P275" s="91" t="s">
        <v>1596</v>
      </c>
      <c r="Q275" s="91" t="s">
        <v>824</v>
      </c>
      <c r="R275" s="91">
        <v>670</v>
      </c>
      <c r="S275" s="91" t="s">
        <v>2400</v>
      </c>
      <c r="T275" s="91">
        <v>1</v>
      </c>
      <c r="U275" s="168" t="s">
        <v>2440</v>
      </c>
      <c r="V275" s="168" t="s">
        <v>811</v>
      </c>
      <c r="W275" s="168" t="s">
        <v>769</v>
      </c>
      <c r="X275" s="168" t="s">
        <v>826</v>
      </c>
      <c r="Y275" s="168" t="s">
        <v>820</v>
      </c>
      <c r="Z275" s="168" t="s">
        <v>811</v>
      </c>
      <c r="AA275" s="168" t="s">
        <v>794</v>
      </c>
      <c r="AB275" s="168" t="s">
        <v>799</v>
      </c>
      <c r="AC275" s="168" t="s">
        <v>806</v>
      </c>
      <c r="AD275" s="168" t="s">
        <v>812</v>
      </c>
      <c r="AF275" s="168" t="s">
        <v>1596</v>
      </c>
      <c r="AG275" s="168" t="s">
        <v>1596</v>
      </c>
      <c r="AI275" s="168" t="s">
        <v>1596</v>
      </c>
      <c r="AJ275" s="168" t="s">
        <v>1596</v>
      </c>
      <c r="AK275" s="168" t="s">
        <v>1596</v>
      </c>
      <c r="AL275" s="168" t="s">
        <v>1596</v>
      </c>
      <c r="AM275" s="168" t="s">
        <v>1596</v>
      </c>
      <c r="AN275" s="168" t="s">
        <v>1596</v>
      </c>
      <c r="AP275" s="169" t="s">
        <v>1597</v>
      </c>
    </row>
    <row r="276" spans="1:43" ht="42" hidden="1" customHeight="1" x14ac:dyDescent="0.2">
      <c r="A276" s="82" t="s">
        <v>10</v>
      </c>
      <c r="B276" s="112" t="s">
        <v>429</v>
      </c>
      <c r="C276" s="72" t="s">
        <v>258</v>
      </c>
      <c r="D276" s="289" t="s">
        <v>659</v>
      </c>
      <c r="E276" s="91">
        <v>5490</v>
      </c>
      <c r="F276" s="91">
        <v>1326</v>
      </c>
      <c r="G276" s="91">
        <v>104</v>
      </c>
      <c r="H276" s="91" t="s">
        <v>1895</v>
      </c>
      <c r="I276" s="124" t="s">
        <v>2382</v>
      </c>
      <c r="J276" s="91"/>
      <c r="K276" s="91" t="s">
        <v>811</v>
      </c>
      <c r="L276" s="93">
        <v>439.7</v>
      </c>
      <c r="M276" s="93">
        <v>35.177999999999997</v>
      </c>
      <c r="N276" s="168" t="s">
        <v>812</v>
      </c>
      <c r="O276" s="91"/>
      <c r="P276" s="91"/>
      <c r="Q276" s="91" t="s">
        <v>824</v>
      </c>
      <c r="R276" s="91">
        <v>128</v>
      </c>
      <c r="S276" s="91" t="s">
        <v>851</v>
      </c>
      <c r="T276" s="91">
        <v>1</v>
      </c>
      <c r="U276" s="168" t="s">
        <v>1896</v>
      </c>
      <c r="V276" s="168" t="s">
        <v>811</v>
      </c>
      <c r="W276" s="168" t="s">
        <v>1524</v>
      </c>
      <c r="X276" s="168" t="s">
        <v>827</v>
      </c>
      <c r="Y276" s="168" t="s">
        <v>821</v>
      </c>
      <c r="Z276" s="168" t="s">
        <v>816</v>
      </c>
    </row>
    <row r="277" spans="1:43" ht="56.25" hidden="1" customHeight="1" x14ac:dyDescent="0.2">
      <c r="A277" s="152" t="s">
        <v>10</v>
      </c>
      <c r="B277" s="112" t="s">
        <v>430</v>
      </c>
      <c r="C277" s="244" t="s">
        <v>259</v>
      </c>
      <c r="D277" s="112" t="s">
        <v>660</v>
      </c>
      <c r="E277" s="91">
        <v>2088</v>
      </c>
      <c r="F277" s="91">
        <v>485</v>
      </c>
      <c r="G277" s="91">
        <v>34</v>
      </c>
      <c r="H277" s="90" t="s">
        <v>2310</v>
      </c>
      <c r="I277" s="124" t="s">
        <v>813</v>
      </c>
      <c r="J277" s="91" t="s">
        <v>2311</v>
      </c>
      <c r="K277" s="91" t="s">
        <v>811</v>
      </c>
      <c r="L277" s="93">
        <v>134.66999999999999</v>
      </c>
      <c r="M277" s="93">
        <v>5.03</v>
      </c>
      <c r="N277" s="168" t="s">
        <v>812</v>
      </c>
      <c r="O277" s="91" t="s">
        <v>860</v>
      </c>
      <c r="P277" s="91" t="s">
        <v>2312</v>
      </c>
      <c r="Q277" s="91" t="s">
        <v>824</v>
      </c>
      <c r="R277" s="91">
        <v>30</v>
      </c>
      <c r="S277" s="91" t="s">
        <v>846</v>
      </c>
      <c r="T277" s="91">
        <v>2</v>
      </c>
      <c r="U277" s="172" t="s">
        <v>1660</v>
      </c>
      <c r="V277" s="168" t="s">
        <v>811</v>
      </c>
      <c r="W277" s="168" t="s">
        <v>771</v>
      </c>
      <c r="X277" s="168" t="s">
        <v>827</v>
      </c>
      <c r="Y277" s="168" t="s">
        <v>822</v>
      </c>
      <c r="Z277" s="168" t="s">
        <v>811</v>
      </c>
      <c r="AA277" s="168" t="s">
        <v>791</v>
      </c>
      <c r="AB277" s="168" t="s">
        <v>801</v>
      </c>
      <c r="AC277" s="168" t="s">
        <v>806</v>
      </c>
      <c r="AD277" s="168" t="s">
        <v>812</v>
      </c>
    </row>
    <row r="278" spans="1:43" ht="51" hidden="1" x14ac:dyDescent="0.2">
      <c r="A278" s="4" t="s">
        <v>10</v>
      </c>
      <c r="B278" s="112" t="s">
        <v>427</v>
      </c>
      <c r="C278" s="90" t="s">
        <v>260</v>
      </c>
      <c r="D278" s="289" t="s">
        <v>2588</v>
      </c>
      <c r="E278" s="91">
        <v>7658</v>
      </c>
      <c r="F278" s="124">
        <v>755</v>
      </c>
      <c r="G278" s="124">
        <v>118</v>
      </c>
      <c r="H278" s="91" t="s">
        <v>2237</v>
      </c>
      <c r="I278" s="124" t="s">
        <v>2382</v>
      </c>
      <c r="J278" s="91" t="s">
        <v>2238</v>
      </c>
      <c r="K278" s="91" t="s">
        <v>1566</v>
      </c>
      <c r="L278" s="168">
        <v>143.13150684931506</v>
      </c>
      <c r="M278" s="93">
        <v>53.950684931506849</v>
      </c>
      <c r="N278" s="168" t="s">
        <v>811</v>
      </c>
      <c r="O278" s="91" t="s">
        <v>832</v>
      </c>
      <c r="P278" s="91"/>
      <c r="Q278" s="91" t="s">
        <v>825</v>
      </c>
      <c r="R278" s="228">
        <v>136.80000000000001</v>
      </c>
      <c r="S278" s="91" t="s">
        <v>851</v>
      </c>
      <c r="T278" s="91">
        <v>1</v>
      </c>
      <c r="U278" s="168" t="s">
        <v>2239</v>
      </c>
      <c r="V278" s="168" t="s">
        <v>811</v>
      </c>
      <c r="W278" s="168" t="s">
        <v>769</v>
      </c>
      <c r="X278" s="168" t="s">
        <v>827</v>
      </c>
      <c r="Y278" s="168" t="s">
        <v>822</v>
      </c>
      <c r="Z278" s="168" t="s">
        <v>816</v>
      </c>
      <c r="AP278" s="169" t="s">
        <v>2240</v>
      </c>
    </row>
    <row r="279" spans="1:43" ht="114.75" hidden="1" customHeight="1" x14ac:dyDescent="0.2">
      <c r="A279" s="152" t="s">
        <v>10</v>
      </c>
      <c r="B279" s="112" t="s">
        <v>430</v>
      </c>
      <c r="C279" s="244" t="s">
        <v>261</v>
      </c>
      <c r="D279" s="289" t="s">
        <v>661</v>
      </c>
      <c r="E279" s="91">
        <v>21155</v>
      </c>
      <c r="F279" s="91">
        <v>5909</v>
      </c>
      <c r="G279" s="91">
        <v>556</v>
      </c>
      <c r="H279" s="90" t="s">
        <v>2313</v>
      </c>
      <c r="I279" s="124" t="s">
        <v>2382</v>
      </c>
      <c r="J279" s="91" t="s">
        <v>1639</v>
      </c>
      <c r="K279" s="91" t="s">
        <v>811</v>
      </c>
      <c r="L279" s="93">
        <v>1408.89</v>
      </c>
      <c r="M279" s="93">
        <v>411.88</v>
      </c>
      <c r="N279" s="168" t="s">
        <v>811</v>
      </c>
      <c r="O279" s="91" t="s">
        <v>834</v>
      </c>
      <c r="P279" s="91"/>
      <c r="Q279" s="91" t="s">
        <v>824</v>
      </c>
      <c r="R279" s="91">
        <v>391</v>
      </c>
      <c r="S279" s="91" t="s">
        <v>846</v>
      </c>
      <c r="T279" s="91">
        <v>1</v>
      </c>
      <c r="U279" s="168" t="s">
        <v>2314</v>
      </c>
      <c r="V279" s="168" t="s">
        <v>811</v>
      </c>
      <c r="W279" s="168" t="s">
        <v>1524</v>
      </c>
      <c r="X279" s="168" t="s">
        <v>827</v>
      </c>
      <c r="Y279" s="168" t="s">
        <v>822</v>
      </c>
      <c r="Z279" s="168" t="s">
        <v>816</v>
      </c>
      <c r="AD279" s="168" t="s">
        <v>812</v>
      </c>
    </row>
    <row r="280" spans="1:43" ht="38.25" hidden="1" customHeight="1" x14ac:dyDescent="0.2">
      <c r="A280" s="82" t="s">
        <v>10</v>
      </c>
      <c r="B280" s="5" t="s">
        <v>429</v>
      </c>
      <c r="C280" s="72" t="s">
        <v>262</v>
      </c>
      <c r="D280" s="5" t="s">
        <v>662</v>
      </c>
      <c r="E280" s="91">
        <v>4117</v>
      </c>
      <c r="F280" s="91">
        <v>1584</v>
      </c>
      <c r="G280" s="91">
        <v>160</v>
      </c>
      <c r="H280" s="91" t="s">
        <v>1897</v>
      </c>
      <c r="I280" s="124" t="s">
        <v>2382</v>
      </c>
      <c r="J280" s="91"/>
      <c r="K280" s="91" t="s">
        <v>811</v>
      </c>
      <c r="L280" s="93">
        <v>329.73</v>
      </c>
      <c r="M280" s="93">
        <v>160.87899999999999</v>
      </c>
      <c r="N280" s="168" t="s">
        <v>812</v>
      </c>
      <c r="O280" s="91"/>
      <c r="P280" s="91"/>
      <c r="Q280" s="91" t="s">
        <v>2383</v>
      </c>
      <c r="R280" s="91">
        <v>36</v>
      </c>
      <c r="S280" s="91" t="s">
        <v>716</v>
      </c>
      <c r="T280" s="91">
        <v>1</v>
      </c>
      <c r="U280" s="168" t="s">
        <v>1898</v>
      </c>
      <c r="V280" s="168" t="s">
        <v>811</v>
      </c>
      <c r="W280" s="168" t="s">
        <v>1524</v>
      </c>
      <c r="X280" s="168" t="s">
        <v>827</v>
      </c>
      <c r="Y280" s="168" t="s">
        <v>821</v>
      </c>
      <c r="Z280" s="168" t="s">
        <v>811</v>
      </c>
      <c r="AA280" s="168" t="s">
        <v>791</v>
      </c>
      <c r="AB280" s="168" t="s">
        <v>799</v>
      </c>
      <c r="AC280" s="168" t="s">
        <v>807</v>
      </c>
      <c r="AD280" s="168" t="s">
        <v>812</v>
      </c>
      <c r="AI280" s="173"/>
      <c r="AP280" s="169" t="s">
        <v>1899</v>
      </c>
    </row>
    <row r="281" spans="1:43" ht="38.25" hidden="1" customHeight="1" x14ac:dyDescent="0.2">
      <c r="A281" s="82" t="s">
        <v>10</v>
      </c>
      <c r="B281" s="5" t="s">
        <v>429</v>
      </c>
      <c r="C281" s="72" t="s">
        <v>263</v>
      </c>
      <c r="D281" s="5" t="s">
        <v>663</v>
      </c>
      <c r="E281" s="91">
        <v>583</v>
      </c>
      <c r="F281" s="91">
        <v>210</v>
      </c>
      <c r="G281" s="91">
        <v>7</v>
      </c>
      <c r="H281" s="91" t="s">
        <v>1900</v>
      </c>
      <c r="I281" s="124" t="s">
        <v>2382</v>
      </c>
      <c r="J281" s="91"/>
      <c r="K281" s="91" t="s">
        <v>811</v>
      </c>
      <c r="L281" s="93">
        <v>46.69</v>
      </c>
      <c r="M281" s="93">
        <v>0.83499999999999996</v>
      </c>
      <c r="N281" s="168" t="s">
        <v>812</v>
      </c>
      <c r="O281" s="91"/>
      <c r="P281" s="91"/>
      <c r="Q281" s="91" t="s">
        <v>2383</v>
      </c>
      <c r="R281" s="91">
        <v>5.49</v>
      </c>
      <c r="S281" s="91" t="s">
        <v>716</v>
      </c>
      <c r="T281" s="91">
        <v>0</v>
      </c>
      <c r="V281" s="168" t="s">
        <v>811</v>
      </c>
      <c r="W281" s="168" t="s">
        <v>1524</v>
      </c>
      <c r="X281" s="168" t="s">
        <v>827</v>
      </c>
      <c r="Y281" s="168" t="s">
        <v>821</v>
      </c>
      <c r="Z281" s="168" t="s">
        <v>816</v>
      </c>
      <c r="AP281" s="169" t="s">
        <v>1899</v>
      </c>
    </row>
    <row r="282" spans="1:43" s="299" customFormat="1" ht="79.5" hidden="1" customHeight="1" x14ac:dyDescent="0.2">
      <c r="A282" s="292"/>
      <c r="B282" s="293"/>
      <c r="C282" s="294"/>
      <c r="D282" s="294"/>
      <c r="E282" s="312"/>
      <c r="F282" s="312"/>
      <c r="G282" s="312"/>
      <c r="H282" s="312"/>
      <c r="I282" s="312"/>
      <c r="J282" s="312"/>
      <c r="K282" s="312"/>
      <c r="L282" s="313"/>
      <c r="M282" s="314"/>
      <c r="N282" s="295"/>
      <c r="O282" s="312"/>
      <c r="P282" s="312"/>
      <c r="Q282" s="312"/>
      <c r="R282" s="315"/>
      <c r="S282" s="312"/>
      <c r="T282" s="312"/>
      <c r="U282" s="304"/>
      <c r="V282" s="295"/>
      <c r="W282" s="295"/>
      <c r="X282" s="295"/>
      <c r="Y282" s="295"/>
      <c r="Z282" s="295"/>
      <c r="AA282" s="295"/>
      <c r="AB282" s="295"/>
      <c r="AC282" s="295"/>
      <c r="AD282" s="295"/>
      <c r="AE282" s="295"/>
      <c r="AF282" s="295"/>
      <c r="AG282" s="295"/>
      <c r="AH282" s="295"/>
      <c r="AI282" s="316"/>
      <c r="AJ282" s="316"/>
      <c r="AK282" s="295"/>
      <c r="AL282" s="295"/>
      <c r="AM282" s="295"/>
      <c r="AN282" s="295"/>
      <c r="AO282" s="295"/>
      <c r="AP282" s="297"/>
      <c r="AQ282" s="298"/>
    </row>
    <row r="283" spans="1:43" s="299" customFormat="1" ht="90" hidden="1" customHeight="1" x14ac:dyDescent="0.2">
      <c r="A283" s="292"/>
      <c r="B283" s="293"/>
      <c r="C283" s="294"/>
      <c r="D283" s="294"/>
      <c r="E283" s="312"/>
      <c r="F283" s="312"/>
      <c r="G283" s="312"/>
      <c r="H283" s="312"/>
      <c r="I283" s="312"/>
      <c r="J283" s="312"/>
      <c r="K283" s="312"/>
      <c r="L283" s="314"/>
      <c r="M283" s="314"/>
      <c r="N283" s="295"/>
      <c r="O283" s="312"/>
      <c r="P283" s="312"/>
      <c r="Q283" s="312"/>
      <c r="R283" s="317"/>
      <c r="S283" s="312"/>
      <c r="T283" s="312"/>
      <c r="U283" s="295"/>
      <c r="V283" s="295"/>
      <c r="W283" s="295"/>
      <c r="X283" s="295"/>
      <c r="Y283" s="295"/>
      <c r="Z283" s="295"/>
      <c r="AA283" s="295"/>
      <c r="AB283" s="295"/>
      <c r="AC283" s="295"/>
      <c r="AD283" s="295"/>
      <c r="AE283" s="295"/>
      <c r="AF283" s="295"/>
      <c r="AG283" s="295"/>
      <c r="AH283" s="295"/>
      <c r="AI283" s="316"/>
      <c r="AJ283" s="316"/>
      <c r="AK283" s="295"/>
      <c r="AL283" s="295"/>
      <c r="AM283" s="295"/>
      <c r="AN283" s="295"/>
      <c r="AO283" s="295"/>
      <c r="AP283" s="297"/>
      <c r="AQ283" s="298"/>
    </row>
    <row r="284" spans="1:43" ht="63.75" hidden="1" customHeight="1" x14ac:dyDescent="0.2">
      <c r="A284" s="4" t="s">
        <v>16</v>
      </c>
      <c r="B284" s="112" t="s">
        <v>432</v>
      </c>
      <c r="C284" s="90" t="s">
        <v>264</v>
      </c>
      <c r="D284" s="289" t="s">
        <v>664</v>
      </c>
      <c r="E284" s="91">
        <v>7981</v>
      </c>
      <c r="F284" s="91">
        <v>3377</v>
      </c>
      <c r="G284" s="91">
        <v>216</v>
      </c>
      <c r="H284" s="91" t="s">
        <v>1599</v>
      </c>
      <c r="I284" s="124" t="s">
        <v>2382</v>
      </c>
      <c r="J284" s="91" t="s">
        <v>1523</v>
      </c>
      <c r="K284" s="91" t="s">
        <v>811</v>
      </c>
      <c r="L284" s="241">
        <v>140.32</v>
      </c>
      <c r="M284" s="93">
        <v>93</v>
      </c>
      <c r="N284" s="93" t="s">
        <v>811</v>
      </c>
      <c r="O284" s="91" t="s">
        <v>832</v>
      </c>
      <c r="P284" s="91"/>
      <c r="Q284" s="91" t="s">
        <v>824</v>
      </c>
      <c r="R284" s="91">
        <v>127</v>
      </c>
      <c r="S284" s="91" t="s">
        <v>846</v>
      </c>
      <c r="T284" s="91">
        <v>1</v>
      </c>
      <c r="U284" s="91">
        <v>1400</v>
      </c>
      <c r="V284" s="91" t="s">
        <v>811</v>
      </c>
      <c r="W284" s="91" t="s">
        <v>1524</v>
      </c>
      <c r="X284" s="91" t="s">
        <v>828</v>
      </c>
      <c r="Y284" s="124" t="s">
        <v>821</v>
      </c>
      <c r="Z284" s="91" t="s">
        <v>811</v>
      </c>
      <c r="AA284" s="91" t="s">
        <v>793</v>
      </c>
      <c r="AB284" s="91" t="s">
        <v>801</v>
      </c>
      <c r="AC284" s="91" t="s">
        <v>807</v>
      </c>
      <c r="AD284" s="91" t="s">
        <v>812</v>
      </c>
      <c r="AE284" s="91"/>
      <c r="AO284" s="174" t="s">
        <v>1600</v>
      </c>
      <c r="AP284" s="174" t="s">
        <v>1601</v>
      </c>
    </row>
    <row r="285" spans="1:43" ht="90" hidden="1" customHeight="1" x14ac:dyDescent="0.2">
      <c r="A285" s="82" t="s">
        <v>16</v>
      </c>
      <c r="B285" s="5" t="s">
        <v>431</v>
      </c>
      <c r="C285" s="90" t="s">
        <v>2591</v>
      </c>
      <c r="D285" s="72" t="s">
        <v>665</v>
      </c>
      <c r="E285" s="160">
        <v>2363</v>
      </c>
      <c r="F285" s="160">
        <v>890</v>
      </c>
      <c r="G285" s="160">
        <v>33</v>
      </c>
      <c r="H285" s="160" t="s">
        <v>1666</v>
      </c>
      <c r="I285" s="163" t="s">
        <v>2382</v>
      </c>
      <c r="J285" s="160"/>
      <c r="K285" s="160" t="s">
        <v>811</v>
      </c>
      <c r="L285" s="161">
        <v>214.64</v>
      </c>
      <c r="M285" s="161">
        <v>0.23</v>
      </c>
      <c r="N285" s="168" t="s">
        <v>812</v>
      </c>
      <c r="O285" s="160"/>
      <c r="P285" s="160"/>
      <c r="Q285" s="160" t="s">
        <v>824</v>
      </c>
      <c r="R285" s="236">
        <v>17.5</v>
      </c>
      <c r="S285" s="160" t="s">
        <v>715</v>
      </c>
      <c r="T285" s="160">
        <v>0</v>
      </c>
      <c r="V285" s="168" t="s">
        <v>811</v>
      </c>
      <c r="W285" s="168" t="s">
        <v>771</v>
      </c>
      <c r="X285" s="168" t="s">
        <v>826</v>
      </c>
      <c r="Y285" s="168" t="s">
        <v>821</v>
      </c>
      <c r="Z285" s="168" t="s">
        <v>816</v>
      </c>
      <c r="AB285" s="168" t="s">
        <v>796</v>
      </c>
      <c r="AC285" s="168" t="s">
        <v>809</v>
      </c>
      <c r="AD285" s="168" t="s">
        <v>811</v>
      </c>
      <c r="AE285" s="168" t="s">
        <v>743</v>
      </c>
      <c r="AG285" s="168" t="s">
        <v>1667</v>
      </c>
      <c r="AH285" s="168" t="s">
        <v>818</v>
      </c>
      <c r="AI285" s="185">
        <v>42676</v>
      </c>
      <c r="AJ285" s="185">
        <v>43647</v>
      </c>
      <c r="AK285" s="168" t="s">
        <v>2441</v>
      </c>
      <c r="AL285" s="168">
        <v>2</v>
      </c>
      <c r="AM285" s="168" t="s">
        <v>2442</v>
      </c>
      <c r="AN285" s="168" t="s">
        <v>2443</v>
      </c>
      <c r="AO285" s="168" t="s">
        <v>1668</v>
      </c>
      <c r="AP285" s="169" t="s">
        <v>1665</v>
      </c>
    </row>
    <row r="286" spans="1:43" ht="90" hidden="1" customHeight="1" x14ac:dyDescent="0.2">
      <c r="A286" s="82"/>
      <c r="B286" s="5"/>
      <c r="C286" s="72"/>
      <c r="D286" s="72"/>
      <c r="E286" s="160"/>
      <c r="F286" s="160"/>
      <c r="G286" s="160"/>
      <c r="H286" s="160"/>
      <c r="I286" s="163"/>
      <c r="J286" s="160"/>
      <c r="K286" s="160"/>
      <c r="L286" s="161"/>
      <c r="M286" s="161"/>
      <c r="O286" s="160"/>
      <c r="P286" s="160"/>
      <c r="Q286" s="160"/>
      <c r="R286" s="236"/>
      <c r="S286" s="160"/>
      <c r="T286" s="160"/>
      <c r="AI286" s="185"/>
      <c r="AJ286" s="185"/>
    </row>
    <row r="287" spans="1:43" ht="114.75" hidden="1" customHeight="1" x14ac:dyDescent="0.2">
      <c r="A287" s="82"/>
      <c r="B287" s="5"/>
      <c r="C287" s="72"/>
      <c r="D287" s="72"/>
      <c r="E287" s="160"/>
      <c r="F287" s="160"/>
      <c r="G287" s="160"/>
      <c r="H287" s="160"/>
      <c r="I287" s="163"/>
      <c r="J287" s="160"/>
      <c r="K287" s="160"/>
      <c r="L287" s="161"/>
      <c r="M287" s="161"/>
      <c r="O287" s="160"/>
      <c r="P287" s="160"/>
      <c r="Q287" s="160"/>
      <c r="R287" s="236"/>
      <c r="S287" s="160"/>
      <c r="T287" s="160"/>
    </row>
    <row r="288" spans="1:43" ht="114.75" hidden="1" customHeight="1" x14ac:dyDescent="0.2">
      <c r="A288" s="82"/>
      <c r="B288" s="5"/>
      <c r="C288" s="72"/>
      <c r="D288" s="72"/>
      <c r="E288" s="160"/>
      <c r="F288" s="160"/>
      <c r="G288" s="160"/>
      <c r="H288" s="160"/>
      <c r="I288" s="163"/>
      <c r="J288" s="160"/>
      <c r="K288" s="160"/>
      <c r="L288" s="161"/>
      <c r="M288" s="161"/>
      <c r="O288" s="160"/>
      <c r="P288" s="160"/>
      <c r="Q288" s="160"/>
      <c r="R288" s="236"/>
      <c r="S288" s="160"/>
      <c r="T288" s="160"/>
    </row>
    <row r="289" spans="1:43" ht="90" hidden="1" customHeight="1" x14ac:dyDescent="0.2">
      <c r="A289" s="82" t="s">
        <v>16</v>
      </c>
      <c r="B289" s="5" t="s">
        <v>431</v>
      </c>
      <c r="C289" s="72" t="s">
        <v>265</v>
      </c>
      <c r="D289" s="72" t="s">
        <v>1670</v>
      </c>
      <c r="E289" s="160">
        <v>4104</v>
      </c>
      <c r="F289" s="160">
        <v>677</v>
      </c>
      <c r="G289" s="160">
        <v>36</v>
      </c>
      <c r="H289" s="160" t="s">
        <v>1671</v>
      </c>
      <c r="I289" s="163" t="s">
        <v>2382</v>
      </c>
      <c r="J289" s="160"/>
      <c r="K289" s="160" t="s">
        <v>811</v>
      </c>
      <c r="L289" s="161">
        <v>149.13999999999999</v>
      </c>
      <c r="M289" s="161">
        <v>1.3</v>
      </c>
      <c r="N289" s="168" t="s">
        <v>811</v>
      </c>
      <c r="O289" s="160" t="s">
        <v>832</v>
      </c>
      <c r="P289" s="160"/>
      <c r="Q289" s="160" t="s">
        <v>824</v>
      </c>
      <c r="R289" s="236">
        <v>26.8</v>
      </c>
      <c r="S289" s="160" t="s">
        <v>715</v>
      </c>
      <c r="T289" s="160">
        <v>1</v>
      </c>
      <c r="U289" s="168" t="s">
        <v>2444</v>
      </c>
      <c r="V289" s="168" t="s">
        <v>811</v>
      </c>
      <c r="W289" s="168" t="s">
        <v>771</v>
      </c>
      <c r="X289" s="168" t="s">
        <v>826</v>
      </c>
      <c r="Y289" s="168" t="s">
        <v>822</v>
      </c>
      <c r="Z289" s="168" t="s">
        <v>811</v>
      </c>
      <c r="AA289" s="168" t="s">
        <v>793</v>
      </c>
      <c r="AB289" s="168" t="s">
        <v>796</v>
      </c>
      <c r="AC289" s="168" t="s">
        <v>808</v>
      </c>
      <c r="AD289" s="168" t="s">
        <v>811</v>
      </c>
      <c r="AE289" s="168" t="s">
        <v>745</v>
      </c>
      <c r="AG289" s="168" t="s">
        <v>1672</v>
      </c>
      <c r="AH289" s="168" t="s">
        <v>818</v>
      </c>
      <c r="AI289" s="185">
        <v>42676</v>
      </c>
      <c r="AJ289" s="185">
        <v>43647</v>
      </c>
      <c r="AK289" s="168" t="s">
        <v>1673</v>
      </c>
      <c r="AL289" s="168">
        <v>2</v>
      </c>
      <c r="AN289" s="168" t="s">
        <v>2445</v>
      </c>
      <c r="AO289" s="168" t="s">
        <v>1674</v>
      </c>
      <c r="AP289" s="169" t="s">
        <v>1675</v>
      </c>
    </row>
    <row r="290" spans="1:43" ht="90" hidden="1" customHeight="1" x14ac:dyDescent="0.2">
      <c r="A290" s="82" t="s">
        <v>16</v>
      </c>
      <c r="B290" s="5" t="s">
        <v>431</v>
      </c>
      <c r="C290" s="72" t="s">
        <v>266</v>
      </c>
      <c r="D290" s="72" t="s">
        <v>666</v>
      </c>
      <c r="E290" s="160">
        <v>670</v>
      </c>
      <c r="F290" s="160">
        <v>236</v>
      </c>
      <c r="G290" s="160">
        <v>6</v>
      </c>
      <c r="H290" s="160" t="s">
        <v>1676</v>
      </c>
      <c r="I290" s="163" t="s">
        <v>2382</v>
      </c>
      <c r="J290" s="160"/>
      <c r="K290" s="160" t="s">
        <v>811</v>
      </c>
      <c r="L290" s="161">
        <v>60.52</v>
      </c>
      <c r="M290" s="161">
        <v>1.23</v>
      </c>
      <c r="N290" s="168" t="s">
        <v>812</v>
      </c>
      <c r="O290" s="160"/>
      <c r="P290" s="160"/>
      <c r="Q290" s="160" t="s">
        <v>824</v>
      </c>
      <c r="R290" s="236">
        <v>4.5</v>
      </c>
      <c r="S290" s="160" t="s">
        <v>715</v>
      </c>
      <c r="T290" s="160">
        <v>0</v>
      </c>
      <c r="V290" s="168" t="s">
        <v>811</v>
      </c>
      <c r="W290" s="168" t="s">
        <v>771</v>
      </c>
      <c r="X290" s="168" t="s">
        <v>826</v>
      </c>
      <c r="Y290" s="168" t="s">
        <v>821</v>
      </c>
      <c r="Z290" s="168" t="s">
        <v>812</v>
      </c>
      <c r="AA290" s="168" t="s">
        <v>788</v>
      </c>
      <c r="AB290" s="168" t="s">
        <v>796</v>
      </c>
      <c r="AC290" s="168" t="s">
        <v>809</v>
      </c>
      <c r="AD290" s="168" t="s">
        <v>811</v>
      </c>
      <c r="AE290" s="168" t="s">
        <v>746</v>
      </c>
      <c r="AF290" s="168" t="s">
        <v>1664</v>
      </c>
      <c r="AG290" s="168" t="s">
        <v>1677</v>
      </c>
      <c r="AH290" s="168" t="s">
        <v>818</v>
      </c>
      <c r="AI290" s="185">
        <v>42676</v>
      </c>
      <c r="AJ290" s="185">
        <v>43647</v>
      </c>
      <c r="AK290" s="168" t="s">
        <v>2446</v>
      </c>
      <c r="AL290" s="168">
        <v>2</v>
      </c>
      <c r="AM290" s="168" t="s">
        <v>2447</v>
      </c>
      <c r="AN290" s="168" t="s">
        <v>2448</v>
      </c>
      <c r="AO290" s="168" t="s">
        <v>1678</v>
      </c>
      <c r="AP290" s="169" t="s">
        <v>1665</v>
      </c>
      <c r="AQ290" s="77" t="s">
        <v>1679</v>
      </c>
    </row>
    <row r="291" spans="1:43" ht="114.75" hidden="1" customHeight="1" x14ac:dyDescent="0.2">
      <c r="A291" s="82" t="s">
        <v>16</v>
      </c>
      <c r="B291" s="5" t="s">
        <v>431</v>
      </c>
      <c r="C291" s="72" t="s">
        <v>267</v>
      </c>
      <c r="D291" s="90" t="s">
        <v>2594</v>
      </c>
      <c r="E291" s="160">
        <v>2555</v>
      </c>
      <c r="F291" s="160">
        <v>515</v>
      </c>
      <c r="G291" s="160">
        <v>19</v>
      </c>
      <c r="H291" s="160" t="s">
        <v>1680</v>
      </c>
      <c r="I291" s="163" t="s">
        <v>2382</v>
      </c>
      <c r="J291" s="160"/>
      <c r="K291" s="160" t="s">
        <v>811</v>
      </c>
      <c r="L291" s="161">
        <v>138.25</v>
      </c>
      <c r="M291" s="161">
        <v>0.24</v>
      </c>
      <c r="N291" s="168" t="s">
        <v>812</v>
      </c>
      <c r="O291" s="160"/>
      <c r="P291" s="160"/>
      <c r="Q291" s="160" t="s">
        <v>824</v>
      </c>
      <c r="R291" s="162">
        <v>14</v>
      </c>
      <c r="S291" s="160" t="s">
        <v>715</v>
      </c>
      <c r="T291" s="160">
        <v>0</v>
      </c>
      <c r="V291" s="168" t="s">
        <v>811</v>
      </c>
      <c r="W291" s="168" t="s">
        <v>771</v>
      </c>
      <c r="X291" s="168" t="s">
        <v>826</v>
      </c>
      <c r="Y291" s="168" t="s">
        <v>821</v>
      </c>
      <c r="Z291" s="168" t="s">
        <v>812</v>
      </c>
      <c r="AA291" s="168" t="s">
        <v>788</v>
      </c>
      <c r="AB291" s="168" t="s">
        <v>803</v>
      </c>
      <c r="AC291" s="168" t="s">
        <v>809</v>
      </c>
      <c r="AD291" s="168" t="s">
        <v>812</v>
      </c>
      <c r="AO291" s="168" t="s">
        <v>1681</v>
      </c>
      <c r="AP291" s="169" t="s">
        <v>1665</v>
      </c>
      <c r="AQ291" s="99" t="s">
        <v>1971</v>
      </c>
    </row>
    <row r="292" spans="1:43" ht="90" hidden="1" customHeight="1" x14ac:dyDescent="0.2">
      <c r="A292" s="82" t="s">
        <v>16</v>
      </c>
      <c r="B292" s="5" t="s">
        <v>431</v>
      </c>
      <c r="C292" s="72" t="s">
        <v>268</v>
      </c>
      <c r="D292" s="72" t="s">
        <v>667</v>
      </c>
      <c r="E292" s="160">
        <v>3283</v>
      </c>
      <c r="F292" s="160">
        <v>1023</v>
      </c>
      <c r="G292" s="160">
        <v>33</v>
      </c>
      <c r="H292" s="160" t="s">
        <v>1682</v>
      </c>
      <c r="I292" s="163" t="s">
        <v>2382</v>
      </c>
      <c r="J292" s="160"/>
      <c r="K292" s="160" t="s">
        <v>811</v>
      </c>
      <c r="L292" s="161">
        <v>265.19</v>
      </c>
      <c r="M292" s="161">
        <v>0.23</v>
      </c>
      <c r="N292" s="168" t="s">
        <v>812</v>
      </c>
      <c r="O292" s="160"/>
      <c r="P292" s="160"/>
      <c r="Q292" s="160" t="s">
        <v>824</v>
      </c>
      <c r="R292" s="236">
        <v>20.7</v>
      </c>
      <c r="S292" s="160" t="s">
        <v>715</v>
      </c>
      <c r="T292" s="160">
        <v>0</v>
      </c>
      <c r="V292" s="168" t="s">
        <v>811</v>
      </c>
      <c r="W292" s="168" t="s">
        <v>771</v>
      </c>
      <c r="X292" s="168" t="s">
        <v>826</v>
      </c>
      <c r="Y292" s="168" t="s">
        <v>821</v>
      </c>
      <c r="Z292" s="168" t="s">
        <v>816</v>
      </c>
      <c r="AB292" s="168" t="s">
        <v>796</v>
      </c>
      <c r="AC292" s="168" t="s">
        <v>809</v>
      </c>
      <c r="AD292" s="168" t="s">
        <v>811</v>
      </c>
      <c r="AE292" s="168" t="s">
        <v>745</v>
      </c>
      <c r="AF292" s="168" t="s">
        <v>744</v>
      </c>
      <c r="AG292" s="168" t="s">
        <v>1683</v>
      </c>
      <c r="AH292" s="168" t="s">
        <v>818</v>
      </c>
      <c r="AI292" s="185">
        <v>42676</v>
      </c>
      <c r="AJ292" s="185">
        <v>43647</v>
      </c>
      <c r="AK292" s="168" t="s">
        <v>1684</v>
      </c>
      <c r="AL292" s="168">
        <v>2</v>
      </c>
      <c r="AM292" s="168" t="s">
        <v>1685</v>
      </c>
      <c r="AN292" s="168" t="s">
        <v>1686</v>
      </c>
      <c r="AO292" s="168" t="s">
        <v>1687</v>
      </c>
      <c r="AP292" s="169" t="s">
        <v>1665</v>
      </c>
    </row>
    <row r="293" spans="1:43" ht="90" hidden="1" customHeight="1" x14ac:dyDescent="0.2">
      <c r="A293" s="82" t="s">
        <v>16</v>
      </c>
      <c r="B293" s="5" t="s">
        <v>431</v>
      </c>
      <c r="C293" s="72" t="s">
        <v>269</v>
      </c>
      <c r="D293" s="72" t="s">
        <v>668</v>
      </c>
      <c r="E293" s="160">
        <v>3665</v>
      </c>
      <c r="F293" s="160">
        <v>1233</v>
      </c>
      <c r="G293" s="160">
        <v>30</v>
      </c>
      <c r="H293" s="160" t="s">
        <v>1688</v>
      </c>
      <c r="I293" s="163" t="s">
        <v>2382</v>
      </c>
      <c r="J293" s="160"/>
      <c r="K293" s="160" t="s">
        <v>811</v>
      </c>
      <c r="L293" s="161">
        <v>326.7</v>
      </c>
      <c r="M293" s="161">
        <v>2.04</v>
      </c>
      <c r="N293" s="168" t="s">
        <v>812</v>
      </c>
      <c r="O293" s="160"/>
      <c r="P293" s="160"/>
      <c r="Q293" s="160" t="s">
        <v>824</v>
      </c>
      <c r="R293" s="236">
        <v>25.1</v>
      </c>
      <c r="S293" s="160" t="s">
        <v>715</v>
      </c>
      <c r="T293" s="160">
        <v>0</v>
      </c>
      <c r="V293" s="168" t="s">
        <v>811</v>
      </c>
      <c r="W293" s="168" t="s">
        <v>771</v>
      </c>
      <c r="X293" s="168" t="s">
        <v>826</v>
      </c>
      <c r="Y293" s="168" t="s">
        <v>822</v>
      </c>
      <c r="Z293" s="168" t="s">
        <v>816</v>
      </c>
      <c r="AB293" s="168" t="s">
        <v>796</v>
      </c>
      <c r="AC293" s="168" t="s">
        <v>809</v>
      </c>
      <c r="AD293" s="168" t="s">
        <v>811</v>
      </c>
      <c r="AE293" s="168" t="s">
        <v>746</v>
      </c>
      <c r="AF293" s="168" t="s">
        <v>1689</v>
      </c>
      <c r="AG293" s="168" t="s">
        <v>1690</v>
      </c>
      <c r="AH293" s="168" t="s">
        <v>818</v>
      </c>
      <c r="AI293" s="185">
        <v>42676</v>
      </c>
      <c r="AJ293" s="185">
        <v>43647</v>
      </c>
      <c r="AK293" s="168" t="s">
        <v>2449</v>
      </c>
      <c r="AL293" s="168">
        <v>2</v>
      </c>
      <c r="AM293" s="168" t="s">
        <v>2450</v>
      </c>
      <c r="AN293" s="168" t="s">
        <v>2451</v>
      </c>
      <c r="AO293" s="168" t="s">
        <v>1691</v>
      </c>
      <c r="AP293" s="169" t="s">
        <v>1665</v>
      </c>
    </row>
    <row r="294" spans="1:43" ht="51" hidden="1" customHeight="1" x14ac:dyDescent="0.2">
      <c r="A294" s="82" t="s">
        <v>16</v>
      </c>
      <c r="B294" s="5" t="s">
        <v>431</v>
      </c>
      <c r="C294" s="72" t="s">
        <v>270</v>
      </c>
      <c r="D294" s="72" t="s">
        <v>669</v>
      </c>
      <c r="E294" s="160">
        <v>512</v>
      </c>
      <c r="F294" s="160">
        <v>274</v>
      </c>
      <c r="G294" s="160">
        <v>9</v>
      </c>
      <c r="H294" s="160" t="s">
        <v>669</v>
      </c>
      <c r="I294" s="163" t="s">
        <v>2382</v>
      </c>
      <c r="J294" s="160"/>
      <c r="K294" s="160" t="s">
        <v>811</v>
      </c>
      <c r="L294" s="161">
        <v>49.65</v>
      </c>
      <c r="M294" s="161">
        <v>0.11</v>
      </c>
      <c r="N294" s="168" t="s">
        <v>812</v>
      </c>
      <c r="O294" s="160"/>
      <c r="P294" s="160"/>
      <c r="Q294" s="160" t="s">
        <v>824</v>
      </c>
      <c r="R294" s="236">
        <v>7.1</v>
      </c>
      <c r="S294" s="160" t="s">
        <v>715</v>
      </c>
      <c r="T294" s="160">
        <v>0</v>
      </c>
      <c r="V294" s="168" t="s">
        <v>811</v>
      </c>
      <c r="W294" s="168" t="s">
        <v>771</v>
      </c>
      <c r="X294" s="168" t="s">
        <v>826</v>
      </c>
      <c r="Y294" s="168" t="s">
        <v>821</v>
      </c>
      <c r="Z294" s="168" t="s">
        <v>816</v>
      </c>
      <c r="AD294" s="168" t="s">
        <v>812</v>
      </c>
      <c r="AP294" s="169" t="s">
        <v>1665</v>
      </c>
    </row>
    <row r="295" spans="1:43" ht="92.25" hidden="1" customHeight="1" x14ac:dyDescent="0.2">
      <c r="A295" s="82" t="s">
        <v>16</v>
      </c>
      <c r="B295" s="5" t="s">
        <v>431</v>
      </c>
      <c r="C295" s="72" t="s">
        <v>271</v>
      </c>
      <c r="D295" s="90" t="s">
        <v>2593</v>
      </c>
      <c r="E295" s="160">
        <v>4694</v>
      </c>
      <c r="F295" s="160">
        <v>1315</v>
      </c>
      <c r="G295" s="160">
        <v>66</v>
      </c>
      <c r="H295" s="160" t="s">
        <v>1692</v>
      </c>
      <c r="I295" s="163" t="s">
        <v>2382</v>
      </c>
      <c r="J295" s="160"/>
      <c r="K295" s="160" t="s">
        <v>811</v>
      </c>
      <c r="L295" s="161">
        <v>347.45</v>
      </c>
      <c r="M295" s="161">
        <v>0.79</v>
      </c>
      <c r="N295" s="168" t="s">
        <v>812</v>
      </c>
      <c r="O295" s="160"/>
      <c r="P295" s="160"/>
      <c r="Q295" s="160" t="s">
        <v>824</v>
      </c>
      <c r="R295" s="235">
        <v>27.33</v>
      </c>
      <c r="S295" s="160" t="s">
        <v>715</v>
      </c>
      <c r="T295" s="160">
        <v>0</v>
      </c>
      <c r="V295" s="168" t="s">
        <v>811</v>
      </c>
      <c r="W295" s="168" t="s">
        <v>771</v>
      </c>
      <c r="X295" s="168" t="s">
        <v>826</v>
      </c>
      <c r="Y295" s="168" t="s">
        <v>821</v>
      </c>
      <c r="Z295" s="168" t="s">
        <v>816</v>
      </c>
      <c r="AB295" s="168" t="s">
        <v>796</v>
      </c>
      <c r="AC295" s="168" t="s">
        <v>809</v>
      </c>
      <c r="AD295" s="168" t="s">
        <v>811</v>
      </c>
      <c r="AE295" s="168" t="s">
        <v>747</v>
      </c>
      <c r="AF295" s="168" t="s">
        <v>1693</v>
      </c>
      <c r="AG295" s="168" t="s">
        <v>1694</v>
      </c>
      <c r="AH295" s="168" t="s">
        <v>818</v>
      </c>
      <c r="AI295" s="185">
        <v>42676</v>
      </c>
      <c r="AJ295" s="185">
        <v>43647</v>
      </c>
      <c r="AK295" s="168" t="s">
        <v>2452</v>
      </c>
      <c r="AL295" s="168">
        <v>2</v>
      </c>
      <c r="AM295" s="168" t="s">
        <v>2453</v>
      </c>
      <c r="AN295" s="168" t="s">
        <v>2454</v>
      </c>
      <c r="AO295" s="168" t="s">
        <v>1695</v>
      </c>
      <c r="AP295" s="169" t="s">
        <v>1665</v>
      </c>
    </row>
    <row r="296" spans="1:43" ht="114.75" hidden="1" customHeight="1" x14ac:dyDescent="0.2">
      <c r="A296" s="82" t="s">
        <v>16</v>
      </c>
      <c r="B296" s="5" t="s">
        <v>431</v>
      </c>
      <c r="C296" s="72" t="s">
        <v>272</v>
      </c>
      <c r="D296" s="72" t="s">
        <v>670</v>
      </c>
      <c r="E296" s="160">
        <v>2954</v>
      </c>
      <c r="F296" s="160">
        <v>849</v>
      </c>
      <c r="G296" s="160">
        <v>18</v>
      </c>
      <c r="H296" s="160" t="s">
        <v>1696</v>
      </c>
      <c r="I296" s="163" t="s">
        <v>2382</v>
      </c>
      <c r="J296" s="160"/>
      <c r="K296" s="160" t="s">
        <v>811</v>
      </c>
      <c r="L296" s="240">
        <v>49.39</v>
      </c>
      <c r="M296" s="161">
        <v>0.21</v>
      </c>
      <c r="N296" s="168" t="s">
        <v>812</v>
      </c>
      <c r="O296" s="160"/>
      <c r="P296" s="160"/>
      <c r="Q296" s="160" t="s">
        <v>824</v>
      </c>
      <c r="R296" s="236">
        <v>22.1</v>
      </c>
      <c r="S296" s="160" t="s">
        <v>715</v>
      </c>
      <c r="T296" s="160">
        <v>0</v>
      </c>
      <c r="V296" s="168" t="s">
        <v>811</v>
      </c>
      <c r="W296" s="168" t="s">
        <v>771</v>
      </c>
      <c r="X296" s="168" t="s">
        <v>826</v>
      </c>
      <c r="Y296" s="168" t="s">
        <v>821</v>
      </c>
      <c r="Z296" s="168" t="s">
        <v>812</v>
      </c>
      <c r="AA296" s="168" t="s">
        <v>788</v>
      </c>
      <c r="AB296" s="168" t="s">
        <v>803</v>
      </c>
      <c r="AC296" s="168" t="s">
        <v>809</v>
      </c>
      <c r="AD296" s="168" t="s">
        <v>812</v>
      </c>
      <c r="AO296" s="168" t="s">
        <v>1697</v>
      </c>
      <c r="AP296" s="169" t="s">
        <v>1665</v>
      </c>
    </row>
    <row r="297" spans="1:43" ht="45" hidden="1" customHeight="1" x14ac:dyDescent="0.2">
      <c r="A297" s="4" t="s">
        <v>16</v>
      </c>
      <c r="B297" s="151" t="s">
        <v>433</v>
      </c>
      <c r="C297" s="90" t="s">
        <v>273</v>
      </c>
      <c r="D297" s="151" t="s">
        <v>671</v>
      </c>
      <c r="E297" s="91">
        <v>986</v>
      </c>
      <c r="F297" s="91">
        <v>479</v>
      </c>
      <c r="G297" s="91">
        <v>19</v>
      </c>
      <c r="H297" s="91" t="s">
        <v>2282</v>
      </c>
      <c r="I297" s="124" t="s">
        <v>2382</v>
      </c>
      <c r="J297" s="91" t="s">
        <v>1505</v>
      </c>
      <c r="K297" s="91" t="s">
        <v>811</v>
      </c>
      <c r="L297" s="161">
        <v>347.45</v>
      </c>
      <c r="M297" s="93">
        <v>1</v>
      </c>
      <c r="N297" s="168" t="s">
        <v>811</v>
      </c>
      <c r="O297" s="91" t="s">
        <v>832</v>
      </c>
      <c r="P297" s="91"/>
      <c r="Q297" s="91" t="s">
        <v>824</v>
      </c>
      <c r="R297" s="228">
        <v>17.3</v>
      </c>
      <c r="S297" s="91" t="s">
        <v>844</v>
      </c>
      <c r="T297" s="91">
        <v>1</v>
      </c>
      <c r="U297" s="168" t="s">
        <v>2283</v>
      </c>
      <c r="V297" s="168" t="s">
        <v>811</v>
      </c>
      <c r="W297" s="168" t="s">
        <v>771</v>
      </c>
      <c r="X297" s="168" t="s">
        <v>828</v>
      </c>
      <c r="Y297" s="168" t="s">
        <v>821</v>
      </c>
      <c r="Z297" s="168" t="s">
        <v>811</v>
      </c>
      <c r="AA297" s="168" t="s">
        <v>790</v>
      </c>
      <c r="AB297" s="168" t="s">
        <v>799</v>
      </c>
      <c r="AC297" s="168" t="s">
        <v>807</v>
      </c>
      <c r="AD297" s="168" t="s">
        <v>812</v>
      </c>
    </row>
    <row r="298" spans="1:43" ht="38.25" hidden="1" customHeight="1" x14ac:dyDescent="0.2">
      <c r="A298" s="4" t="s">
        <v>16</v>
      </c>
      <c r="B298" s="151" t="s">
        <v>433</v>
      </c>
      <c r="C298" s="90" t="s">
        <v>274</v>
      </c>
      <c r="D298" s="151" t="s">
        <v>672</v>
      </c>
      <c r="E298" s="91">
        <v>87470</v>
      </c>
      <c r="F298" s="91">
        <v>1729</v>
      </c>
      <c r="G298" s="91">
        <v>68</v>
      </c>
      <c r="H298" s="91" t="s">
        <v>2284</v>
      </c>
      <c r="I298" s="124" t="s">
        <v>2382</v>
      </c>
      <c r="J298" s="91"/>
      <c r="K298" s="91" t="s">
        <v>811</v>
      </c>
      <c r="L298" s="161">
        <v>228.36</v>
      </c>
      <c r="M298" s="93">
        <v>18</v>
      </c>
      <c r="O298" s="91"/>
      <c r="P298" s="91"/>
      <c r="Q298" s="91"/>
      <c r="R298" s="228">
        <v>50.2</v>
      </c>
      <c r="S298" s="91" t="s">
        <v>844</v>
      </c>
      <c r="T298" s="91"/>
    </row>
    <row r="299" spans="1:43" ht="38.25" hidden="1" customHeight="1" x14ac:dyDescent="0.2">
      <c r="A299" s="4" t="s">
        <v>16</v>
      </c>
      <c r="B299" s="5" t="s">
        <v>434</v>
      </c>
      <c r="C299" s="90" t="s">
        <v>274</v>
      </c>
      <c r="D299" s="5" t="s">
        <v>673</v>
      </c>
      <c r="E299" s="170"/>
      <c r="F299" s="170"/>
      <c r="G299" s="170"/>
      <c r="H299" s="91"/>
      <c r="I299" s="124"/>
      <c r="J299" s="91"/>
      <c r="K299" s="91"/>
      <c r="L299" s="93">
        <v>3248</v>
      </c>
      <c r="M299" s="93"/>
      <c r="O299" s="91"/>
      <c r="P299" s="91"/>
      <c r="Q299" s="91"/>
      <c r="R299" s="91"/>
      <c r="S299" s="91"/>
      <c r="T299" s="91"/>
    </row>
    <row r="300" spans="1:43" s="253" customFormat="1" ht="51" hidden="1" customHeight="1" x14ac:dyDescent="0.2">
      <c r="A300" s="309" t="s">
        <v>16</v>
      </c>
      <c r="B300" s="84" t="s">
        <v>435</v>
      </c>
      <c r="C300" s="192" t="s">
        <v>274</v>
      </c>
      <c r="D300" s="84" t="s">
        <v>674</v>
      </c>
      <c r="E300" s="170">
        <v>2800</v>
      </c>
      <c r="F300" s="170">
        <v>1438</v>
      </c>
      <c r="G300" s="170">
        <v>67</v>
      </c>
      <c r="H300" s="124" t="s">
        <v>1698</v>
      </c>
      <c r="I300" s="124" t="s">
        <v>2382</v>
      </c>
      <c r="J300" s="124"/>
      <c r="K300" s="124" t="s">
        <v>811</v>
      </c>
      <c r="L300" s="125">
        <v>593</v>
      </c>
      <c r="M300" s="125"/>
      <c r="N300" s="168"/>
      <c r="O300" s="124"/>
      <c r="P300" s="124"/>
      <c r="Q300" s="124" t="s">
        <v>824</v>
      </c>
      <c r="R300" s="124">
        <v>38</v>
      </c>
      <c r="S300" s="124" t="s">
        <v>716</v>
      </c>
      <c r="T300" s="124">
        <v>0</v>
      </c>
      <c r="U300" s="168"/>
      <c r="V300" s="168" t="s">
        <v>812</v>
      </c>
      <c r="W300" s="168"/>
      <c r="X300" s="168" t="s">
        <v>828</v>
      </c>
      <c r="Y300" s="168" t="s">
        <v>822</v>
      </c>
      <c r="Z300" s="168" t="s">
        <v>816</v>
      </c>
      <c r="AA300" s="168"/>
      <c r="AB300" s="168"/>
      <c r="AC300" s="168"/>
      <c r="AD300" s="168"/>
      <c r="AE300" s="168"/>
      <c r="AF300" s="168"/>
      <c r="AG300" s="168"/>
      <c r="AH300" s="168"/>
      <c r="AI300" s="168"/>
      <c r="AJ300" s="168"/>
      <c r="AK300" s="168"/>
      <c r="AL300" s="168"/>
      <c r="AM300" s="168"/>
      <c r="AN300" s="168"/>
      <c r="AO300" s="168"/>
      <c r="AP300" s="169"/>
      <c r="AQ300" s="311"/>
    </row>
    <row r="301" spans="1:43" ht="51" hidden="1" customHeight="1" x14ac:dyDescent="0.2">
      <c r="A301" s="82" t="s">
        <v>16</v>
      </c>
      <c r="B301" s="5" t="s">
        <v>431</v>
      </c>
      <c r="C301" s="72" t="s">
        <v>274</v>
      </c>
      <c r="D301" s="289" t="s">
        <v>2592</v>
      </c>
      <c r="E301" s="170">
        <v>58492</v>
      </c>
      <c r="F301" s="170">
        <v>19449</v>
      </c>
      <c r="G301" s="170">
        <v>1446</v>
      </c>
      <c r="H301" s="160" t="s">
        <v>1698</v>
      </c>
      <c r="I301" s="163" t="s">
        <v>2382</v>
      </c>
      <c r="J301" s="160"/>
      <c r="K301" s="160" t="s">
        <v>811</v>
      </c>
      <c r="L301" s="161">
        <v>5149.83</v>
      </c>
      <c r="M301" s="161">
        <v>0.8</v>
      </c>
      <c r="N301" s="168" t="s">
        <v>812</v>
      </c>
      <c r="O301" s="160"/>
      <c r="P301" s="160"/>
      <c r="Q301" s="160" t="s">
        <v>824</v>
      </c>
      <c r="R301" s="236">
        <v>304.60000000000002</v>
      </c>
      <c r="S301" s="160" t="s">
        <v>844</v>
      </c>
      <c r="T301" s="160">
        <v>2</v>
      </c>
      <c r="U301" s="168" t="s">
        <v>2455</v>
      </c>
      <c r="V301" s="168" t="s">
        <v>811</v>
      </c>
      <c r="W301" s="168" t="s">
        <v>1524</v>
      </c>
      <c r="X301" s="168" t="s">
        <v>826</v>
      </c>
      <c r="Y301" s="168" t="s">
        <v>820</v>
      </c>
      <c r="Z301" s="168" t="s">
        <v>816</v>
      </c>
      <c r="AD301" s="168" t="s">
        <v>812</v>
      </c>
      <c r="AP301" s="169" t="s">
        <v>1699</v>
      </c>
    </row>
    <row r="302" spans="1:43" ht="105" hidden="1" customHeight="1" x14ac:dyDescent="0.2">
      <c r="A302" s="82" t="s">
        <v>16</v>
      </c>
      <c r="B302" s="5" t="s">
        <v>431</v>
      </c>
      <c r="C302" s="72" t="s">
        <v>275</v>
      </c>
      <c r="D302" s="72" t="s">
        <v>675</v>
      </c>
      <c r="E302" s="160">
        <v>1530</v>
      </c>
      <c r="F302" s="160">
        <v>638</v>
      </c>
      <c r="G302" s="160">
        <v>24</v>
      </c>
      <c r="H302" s="160" t="s">
        <v>1700</v>
      </c>
      <c r="I302" s="163" t="s">
        <v>2382</v>
      </c>
      <c r="J302" s="160"/>
      <c r="K302" s="160" t="s">
        <v>811</v>
      </c>
      <c r="L302" s="161">
        <v>136.28</v>
      </c>
      <c r="M302" s="161">
        <v>0.24</v>
      </c>
      <c r="N302" s="168" t="s">
        <v>812</v>
      </c>
      <c r="O302" s="160"/>
      <c r="P302" s="160"/>
      <c r="Q302" s="160" t="s">
        <v>824</v>
      </c>
      <c r="R302" s="236">
        <v>11.7</v>
      </c>
      <c r="S302" s="160" t="s">
        <v>715</v>
      </c>
      <c r="T302" s="160">
        <v>0</v>
      </c>
      <c r="V302" s="168" t="s">
        <v>811</v>
      </c>
      <c r="W302" s="168" t="s">
        <v>771</v>
      </c>
      <c r="X302" s="168" t="s">
        <v>826</v>
      </c>
      <c r="Y302" s="168" t="s">
        <v>821</v>
      </c>
      <c r="Z302" s="168" t="s">
        <v>812</v>
      </c>
      <c r="AA302" s="168" t="s">
        <v>788</v>
      </c>
      <c r="AB302" s="168" t="s">
        <v>796</v>
      </c>
      <c r="AC302" s="168" t="s">
        <v>809</v>
      </c>
      <c r="AD302" s="168" t="s">
        <v>811</v>
      </c>
      <c r="AE302" s="168" t="s">
        <v>746</v>
      </c>
      <c r="AG302" s="168" t="s">
        <v>1701</v>
      </c>
      <c r="AH302" s="168" t="s">
        <v>818</v>
      </c>
      <c r="AI302" s="185">
        <v>42676</v>
      </c>
      <c r="AJ302" s="185">
        <v>43647</v>
      </c>
      <c r="AK302" s="168" t="s">
        <v>2456</v>
      </c>
      <c r="AL302" s="168">
        <v>2</v>
      </c>
      <c r="AM302" s="168" t="s">
        <v>2457</v>
      </c>
      <c r="AN302" s="168" t="s">
        <v>2458</v>
      </c>
      <c r="AO302" s="168" t="s">
        <v>1702</v>
      </c>
    </row>
    <row r="303" spans="1:43" ht="105" hidden="1" customHeight="1" x14ac:dyDescent="0.2">
      <c r="A303" s="82" t="s">
        <v>16</v>
      </c>
      <c r="B303" s="5" t="s">
        <v>431</v>
      </c>
      <c r="C303" s="72" t="s">
        <v>276</v>
      </c>
      <c r="D303" s="72" t="s">
        <v>676</v>
      </c>
      <c r="E303" s="160">
        <v>492</v>
      </c>
      <c r="F303" s="160">
        <v>205</v>
      </c>
      <c r="G303" s="160">
        <v>12</v>
      </c>
      <c r="H303" s="160" t="s">
        <v>676</v>
      </c>
      <c r="I303" s="163" t="s">
        <v>2382</v>
      </c>
      <c r="J303" s="160"/>
      <c r="K303" s="160" t="s">
        <v>811</v>
      </c>
      <c r="L303" s="161">
        <v>51.27</v>
      </c>
      <c r="M303" s="161">
        <v>0.09</v>
      </c>
      <c r="N303" s="168" t="s">
        <v>812</v>
      </c>
      <c r="O303" s="160"/>
      <c r="P303" s="160"/>
      <c r="Q303" s="160" t="s">
        <v>824</v>
      </c>
      <c r="R303" s="236">
        <v>5.8</v>
      </c>
      <c r="S303" s="160" t="s">
        <v>715</v>
      </c>
      <c r="T303" s="160">
        <v>0</v>
      </c>
      <c r="V303" s="168" t="s">
        <v>811</v>
      </c>
      <c r="W303" s="168" t="s">
        <v>771</v>
      </c>
      <c r="X303" s="168" t="s">
        <v>826</v>
      </c>
      <c r="Y303" s="168" t="s">
        <v>821</v>
      </c>
      <c r="Z303" s="168" t="s">
        <v>811</v>
      </c>
      <c r="AA303" s="168" t="s">
        <v>788</v>
      </c>
      <c r="AB303" s="168" t="s">
        <v>799</v>
      </c>
      <c r="AC303" s="168" t="s">
        <v>809</v>
      </c>
      <c r="AD303" s="168" t="s">
        <v>811</v>
      </c>
      <c r="AE303" s="168" t="s">
        <v>745</v>
      </c>
      <c r="AF303" s="168" t="s">
        <v>1703</v>
      </c>
      <c r="AG303" s="168" t="s">
        <v>1704</v>
      </c>
      <c r="AH303" s="168" t="s">
        <v>818</v>
      </c>
      <c r="AI303" s="185">
        <v>42676</v>
      </c>
      <c r="AJ303" s="185">
        <v>43647</v>
      </c>
      <c r="AK303" s="168" t="s">
        <v>2459</v>
      </c>
      <c r="AL303" s="168">
        <v>2</v>
      </c>
      <c r="AM303" s="168" t="s">
        <v>2460</v>
      </c>
      <c r="AN303" s="168" t="s">
        <v>2461</v>
      </c>
      <c r="AO303" s="168" t="s">
        <v>1705</v>
      </c>
    </row>
    <row r="304" spans="1:43" ht="105" hidden="1" customHeight="1" x14ac:dyDescent="0.2">
      <c r="A304" s="82" t="s">
        <v>16</v>
      </c>
      <c r="B304" s="5" t="s">
        <v>431</v>
      </c>
      <c r="C304" s="72" t="s">
        <v>277</v>
      </c>
      <c r="D304" s="72" t="s">
        <v>677</v>
      </c>
      <c r="E304" s="160">
        <v>739</v>
      </c>
      <c r="F304" s="160">
        <v>284</v>
      </c>
      <c r="G304" s="160">
        <v>12</v>
      </c>
      <c r="H304" s="160" t="s">
        <v>1706</v>
      </c>
      <c r="I304" s="163" t="s">
        <v>2382</v>
      </c>
      <c r="J304" s="160"/>
      <c r="K304" s="160" t="s">
        <v>811</v>
      </c>
      <c r="L304" s="161">
        <v>67.73</v>
      </c>
      <c r="M304" s="161">
        <v>2.0299999999999998</v>
      </c>
      <c r="N304" s="168" t="s">
        <v>812</v>
      </c>
      <c r="O304" s="160"/>
      <c r="P304" s="160"/>
      <c r="Q304" s="160" t="s">
        <v>824</v>
      </c>
      <c r="R304" s="236">
        <v>5.7</v>
      </c>
      <c r="S304" s="160" t="s">
        <v>715</v>
      </c>
      <c r="T304" s="160">
        <v>0</v>
      </c>
      <c r="V304" s="168" t="s">
        <v>811</v>
      </c>
      <c r="W304" s="168" t="s">
        <v>771</v>
      </c>
      <c r="X304" s="168" t="s">
        <v>826</v>
      </c>
      <c r="Y304" s="168" t="s">
        <v>821</v>
      </c>
      <c r="Z304" s="168" t="s">
        <v>816</v>
      </c>
      <c r="AB304" s="168" t="s">
        <v>796</v>
      </c>
      <c r="AC304" s="168" t="s">
        <v>809</v>
      </c>
      <c r="AD304" s="168" t="s">
        <v>811</v>
      </c>
      <c r="AE304" s="168" t="s">
        <v>747</v>
      </c>
      <c r="AG304" s="168" t="s">
        <v>1707</v>
      </c>
      <c r="AH304" s="168" t="s">
        <v>818</v>
      </c>
      <c r="AI304" s="185">
        <v>42676</v>
      </c>
      <c r="AJ304" s="185">
        <v>43647</v>
      </c>
      <c r="AK304" s="168" t="s">
        <v>2462</v>
      </c>
      <c r="AL304" s="168">
        <v>2</v>
      </c>
      <c r="AM304" s="168" t="s">
        <v>2463</v>
      </c>
      <c r="AN304" s="168" t="s">
        <v>2464</v>
      </c>
      <c r="AO304" s="168" t="s">
        <v>1708</v>
      </c>
      <c r="AP304" s="169" t="s">
        <v>1665</v>
      </c>
    </row>
    <row r="305" spans="1:42" ht="51" hidden="1" customHeight="1" x14ac:dyDescent="0.2">
      <c r="A305" s="82" t="s">
        <v>16</v>
      </c>
      <c r="B305" s="5" t="s">
        <v>431</v>
      </c>
      <c r="C305" s="72" t="s">
        <v>278</v>
      </c>
      <c r="D305" s="289" t="s">
        <v>2590</v>
      </c>
      <c r="E305" s="160">
        <v>1916</v>
      </c>
      <c r="F305" s="160">
        <v>818</v>
      </c>
      <c r="G305" s="160">
        <v>46</v>
      </c>
      <c r="H305" s="160" t="s">
        <v>678</v>
      </c>
      <c r="I305" s="163" t="s">
        <v>2382</v>
      </c>
      <c r="J305" s="160"/>
      <c r="K305" s="160" t="s">
        <v>811</v>
      </c>
      <c r="L305" s="161">
        <v>178.93</v>
      </c>
      <c r="M305" s="161">
        <v>0.45</v>
      </c>
      <c r="N305" s="168" t="s">
        <v>812</v>
      </c>
      <c r="O305" s="160"/>
      <c r="P305" s="160"/>
      <c r="Q305" s="160" t="s">
        <v>824</v>
      </c>
      <c r="R305" s="236">
        <v>24.7</v>
      </c>
      <c r="S305" s="160" t="s">
        <v>715</v>
      </c>
      <c r="T305" s="160">
        <v>0</v>
      </c>
      <c r="V305" s="168" t="s">
        <v>811</v>
      </c>
      <c r="W305" s="168" t="s">
        <v>771</v>
      </c>
      <c r="X305" s="168" t="s">
        <v>826</v>
      </c>
      <c r="Y305" s="168" t="s">
        <v>821</v>
      </c>
      <c r="Z305" s="168" t="s">
        <v>816</v>
      </c>
      <c r="AD305" s="168" t="s">
        <v>812</v>
      </c>
    </row>
    <row r="306" spans="1:42" ht="105" hidden="1" customHeight="1" x14ac:dyDescent="0.2">
      <c r="A306" s="82" t="s">
        <v>16</v>
      </c>
      <c r="B306" s="5" t="s">
        <v>431</v>
      </c>
      <c r="C306" s="72" t="s">
        <v>279</v>
      </c>
      <c r="D306" s="72" t="s">
        <v>679</v>
      </c>
      <c r="E306" s="160">
        <v>3448</v>
      </c>
      <c r="F306" s="160">
        <v>1359</v>
      </c>
      <c r="G306" s="160">
        <v>51</v>
      </c>
      <c r="H306" s="160" t="s">
        <v>1709</v>
      </c>
      <c r="I306" s="163" t="s">
        <v>2382</v>
      </c>
      <c r="J306" s="160"/>
      <c r="K306" s="160" t="s">
        <v>811</v>
      </c>
      <c r="L306" s="161">
        <v>261.32</v>
      </c>
      <c r="M306" s="161">
        <v>0.25</v>
      </c>
      <c r="N306" s="168" t="s">
        <v>812</v>
      </c>
      <c r="O306" s="160"/>
      <c r="P306" s="160"/>
      <c r="Q306" s="160" t="s">
        <v>824</v>
      </c>
      <c r="R306" s="236">
        <v>37.4</v>
      </c>
      <c r="S306" s="160" t="s">
        <v>715</v>
      </c>
      <c r="T306" s="160">
        <v>1</v>
      </c>
      <c r="U306" s="168" t="s">
        <v>2428</v>
      </c>
      <c r="V306" s="168" t="s">
        <v>811</v>
      </c>
      <c r="W306" s="168" t="s">
        <v>771</v>
      </c>
      <c r="X306" s="168" t="s">
        <v>826</v>
      </c>
      <c r="Y306" s="168" t="s">
        <v>821</v>
      </c>
      <c r="Z306" s="168" t="s">
        <v>812</v>
      </c>
      <c r="AA306" s="168" t="s">
        <v>788</v>
      </c>
      <c r="AB306" s="168" t="s">
        <v>796</v>
      </c>
      <c r="AC306" s="168" t="s">
        <v>809</v>
      </c>
      <c r="AD306" s="168" t="s">
        <v>811</v>
      </c>
      <c r="AE306" s="168" t="s">
        <v>746</v>
      </c>
      <c r="AF306" s="168" t="s">
        <v>1710</v>
      </c>
      <c r="AG306" s="168" t="s">
        <v>1711</v>
      </c>
      <c r="AH306" s="168" t="s">
        <v>818</v>
      </c>
      <c r="AI306" s="185">
        <v>42676</v>
      </c>
      <c r="AJ306" s="185">
        <v>43647</v>
      </c>
      <c r="AK306" s="168" t="s">
        <v>2465</v>
      </c>
      <c r="AL306" s="168">
        <v>2</v>
      </c>
      <c r="AM306" s="168" t="s">
        <v>2466</v>
      </c>
      <c r="AN306" s="168" t="s">
        <v>2467</v>
      </c>
      <c r="AO306" s="168" t="s">
        <v>1712</v>
      </c>
      <c r="AP306" s="169" t="s">
        <v>1665</v>
      </c>
    </row>
    <row r="307" spans="1:42" ht="106.5" hidden="1" customHeight="1" x14ac:dyDescent="0.2">
      <c r="A307" s="4" t="s">
        <v>16</v>
      </c>
      <c r="B307" s="112" t="s">
        <v>436</v>
      </c>
      <c r="C307" s="90" t="s">
        <v>280</v>
      </c>
      <c r="D307" s="289" t="s">
        <v>2589</v>
      </c>
      <c r="E307" s="91">
        <v>43252</v>
      </c>
      <c r="F307" s="91">
        <v>19209</v>
      </c>
      <c r="G307" s="91">
        <v>1013</v>
      </c>
      <c r="H307" s="91" t="s">
        <v>1603</v>
      </c>
      <c r="I307" s="124" t="s">
        <v>2411</v>
      </c>
      <c r="J307" s="91" t="s">
        <v>1604</v>
      </c>
      <c r="K307" s="91" t="s">
        <v>811</v>
      </c>
      <c r="L307" s="93">
        <v>4005.66</v>
      </c>
      <c r="M307" s="93">
        <v>760.44</v>
      </c>
      <c r="N307" s="168" t="s">
        <v>811</v>
      </c>
      <c r="O307" s="91" t="s">
        <v>833</v>
      </c>
      <c r="P307" s="91" t="s">
        <v>1605</v>
      </c>
      <c r="Q307" s="91" t="s">
        <v>824</v>
      </c>
      <c r="R307" s="228">
        <v>382.8</v>
      </c>
      <c r="S307" s="91" t="s">
        <v>846</v>
      </c>
      <c r="T307" s="91">
        <v>1</v>
      </c>
      <c r="U307" s="255" t="s">
        <v>2468</v>
      </c>
      <c r="V307" s="168" t="s">
        <v>811</v>
      </c>
      <c r="W307" s="168" t="s">
        <v>769</v>
      </c>
      <c r="X307" s="168" t="s">
        <v>826</v>
      </c>
      <c r="Y307" s="168" t="s">
        <v>820</v>
      </c>
      <c r="Z307" s="168" t="s">
        <v>811</v>
      </c>
      <c r="AA307" s="168" t="s">
        <v>791</v>
      </c>
      <c r="AB307" s="168" t="s">
        <v>801</v>
      </c>
      <c r="AC307" s="168" t="s">
        <v>806</v>
      </c>
      <c r="AD307" s="168" t="s">
        <v>812</v>
      </c>
      <c r="AO307" s="168" t="s">
        <v>1606</v>
      </c>
      <c r="AP307" s="169" t="s">
        <v>1607</v>
      </c>
    </row>
    <row r="308" spans="1:42" ht="51" hidden="1" customHeight="1" x14ac:dyDescent="0.2">
      <c r="A308" s="4" t="s">
        <v>13</v>
      </c>
      <c r="B308" s="5" t="s">
        <v>437</v>
      </c>
      <c r="C308" s="90" t="s">
        <v>281</v>
      </c>
      <c r="D308" s="5" t="s">
        <v>680</v>
      </c>
      <c r="E308" s="91">
        <v>704</v>
      </c>
      <c r="F308" s="91"/>
      <c r="G308" s="91"/>
      <c r="H308" s="91"/>
      <c r="I308" s="124"/>
      <c r="J308" s="91"/>
      <c r="K308" s="91"/>
      <c r="L308" s="93">
        <v>166</v>
      </c>
      <c r="M308" s="93"/>
      <c r="O308" s="91"/>
      <c r="P308" s="91"/>
      <c r="Q308" s="91"/>
      <c r="R308" s="91"/>
      <c r="S308" s="91"/>
      <c r="T308" s="91"/>
    </row>
    <row r="309" spans="1:42" ht="51" hidden="1" customHeight="1" x14ac:dyDescent="0.2">
      <c r="A309" s="4" t="s">
        <v>13</v>
      </c>
      <c r="B309" s="5" t="s">
        <v>438</v>
      </c>
      <c r="C309" s="90" t="s">
        <v>282</v>
      </c>
      <c r="D309" s="289" t="s">
        <v>681</v>
      </c>
      <c r="E309" s="91">
        <v>1746</v>
      </c>
      <c r="F309" s="91"/>
      <c r="G309" s="91"/>
      <c r="H309" s="91"/>
      <c r="I309" s="124"/>
      <c r="J309" s="91"/>
      <c r="K309" s="91"/>
      <c r="L309" s="93">
        <v>221</v>
      </c>
      <c r="M309" s="93"/>
      <c r="O309" s="91"/>
      <c r="P309" s="91"/>
      <c r="Q309" s="91"/>
      <c r="R309" s="91"/>
      <c r="S309" s="91"/>
      <c r="T309" s="91"/>
    </row>
    <row r="310" spans="1:42" ht="51" hidden="1" customHeight="1" x14ac:dyDescent="0.2">
      <c r="A310" s="4" t="s">
        <v>13</v>
      </c>
      <c r="B310" s="5" t="s">
        <v>437</v>
      </c>
      <c r="C310" s="90" t="s">
        <v>283</v>
      </c>
      <c r="D310" s="5" t="s">
        <v>682</v>
      </c>
      <c r="E310" s="91">
        <v>3141</v>
      </c>
      <c r="F310" s="91"/>
      <c r="G310" s="91"/>
      <c r="H310" s="91"/>
      <c r="I310" s="124"/>
      <c r="J310" s="91"/>
      <c r="K310" s="91"/>
      <c r="L310" s="93">
        <v>176</v>
      </c>
      <c r="M310" s="93"/>
      <c r="O310" s="91"/>
      <c r="P310" s="91"/>
      <c r="Q310" s="91"/>
      <c r="R310" s="91"/>
      <c r="S310" s="91"/>
      <c r="T310" s="91"/>
    </row>
    <row r="311" spans="1:42" ht="38.25" hidden="1" customHeight="1" x14ac:dyDescent="0.2">
      <c r="A311" s="4" t="s">
        <v>13</v>
      </c>
      <c r="B311" s="5" t="s">
        <v>416</v>
      </c>
      <c r="C311" s="90" t="s">
        <v>284</v>
      </c>
      <c r="D311" s="5" t="s">
        <v>683</v>
      </c>
      <c r="E311" s="91">
        <v>2003</v>
      </c>
      <c r="F311" s="91"/>
      <c r="G311" s="91"/>
      <c r="H311" s="91" t="s">
        <v>2014</v>
      </c>
      <c r="I311" s="124"/>
      <c r="J311" s="91"/>
      <c r="K311" s="91"/>
      <c r="L311" s="93">
        <v>0</v>
      </c>
      <c r="M311" s="93"/>
      <c r="O311" s="91"/>
      <c r="P311" s="91"/>
      <c r="Q311" s="91"/>
      <c r="R311" s="91"/>
      <c r="S311" s="91"/>
      <c r="T311" s="91"/>
    </row>
    <row r="312" spans="1:42" ht="38.25" hidden="1" customHeight="1" x14ac:dyDescent="0.2">
      <c r="A312" s="82" t="s">
        <v>13</v>
      </c>
      <c r="B312" s="112" t="s">
        <v>439</v>
      </c>
      <c r="C312" s="72" t="s">
        <v>285</v>
      </c>
      <c r="D312" s="289" t="s">
        <v>2595</v>
      </c>
      <c r="E312" s="215">
        <v>4979</v>
      </c>
      <c r="F312" s="93">
        <v>1865</v>
      </c>
      <c r="G312" s="93">
        <v>54</v>
      </c>
      <c r="H312" s="91" t="s">
        <v>2181</v>
      </c>
      <c r="I312" s="124" t="s">
        <v>2382</v>
      </c>
      <c r="J312" s="91"/>
      <c r="K312" s="91" t="s">
        <v>811</v>
      </c>
      <c r="L312" s="93">
        <v>634.64</v>
      </c>
      <c r="M312" s="93">
        <v>158.66</v>
      </c>
      <c r="N312" s="168" t="s">
        <v>812</v>
      </c>
      <c r="O312" s="91"/>
      <c r="P312" s="91"/>
      <c r="Q312" s="91"/>
      <c r="R312" s="91">
        <v>150</v>
      </c>
      <c r="S312" s="91" t="s">
        <v>2400</v>
      </c>
      <c r="T312" s="91">
        <v>2</v>
      </c>
      <c r="U312" s="174">
        <v>100</v>
      </c>
      <c r="V312" s="168" t="s">
        <v>811</v>
      </c>
      <c r="W312" s="174" t="s">
        <v>769</v>
      </c>
      <c r="X312" s="168" t="s">
        <v>827</v>
      </c>
      <c r="Y312" s="168" t="s">
        <v>822</v>
      </c>
      <c r="Z312" s="168" t="s">
        <v>816</v>
      </c>
      <c r="AP312" s="169" t="s">
        <v>2182</v>
      </c>
    </row>
    <row r="313" spans="1:42" ht="51" hidden="1" customHeight="1" x14ac:dyDescent="0.2">
      <c r="A313" s="4" t="s">
        <v>13</v>
      </c>
      <c r="B313" s="5" t="s">
        <v>440</v>
      </c>
      <c r="C313" s="90" t="s">
        <v>286</v>
      </c>
      <c r="D313" s="5" t="s">
        <v>684</v>
      </c>
      <c r="E313" s="91">
        <v>1550</v>
      </c>
      <c r="F313" s="91"/>
      <c r="G313" s="91"/>
      <c r="H313" s="91"/>
      <c r="I313" s="124"/>
      <c r="J313" s="91"/>
      <c r="K313" s="91"/>
      <c r="L313" s="93">
        <v>250</v>
      </c>
      <c r="M313" s="93"/>
      <c r="O313" s="91"/>
      <c r="P313" s="91"/>
      <c r="Q313" s="91"/>
      <c r="R313" s="91"/>
      <c r="S313" s="91"/>
      <c r="T313" s="91"/>
    </row>
    <row r="314" spans="1:42" ht="38.25" hidden="1" customHeight="1" x14ac:dyDescent="0.2">
      <c r="A314" s="4" t="s">
        <v>13</v>
      </c>
      <c r="B314" s="5" t="s">
        <v>441</v>
      </c>
      <c r="C314" s="90" t="s">
        <v>286</v>
      </c>
      <c r="D314" s="5" t="s">
        <v>685</v>
      </c>
      <c r="E314" s="170"/>
      <c r="F314" s="170"/>
      <c r="G314" s="170"/>
      <c r="H314" s="91"/>
      <c r="I314" s="124"/>
      <c r="J314" s="91"/>
      <c r="K314" s="91"/>
      <c r="L314" s="93">
        <v>230</v>
      </c>
      <c r="M314" s="93"/>
      <c r="O314" s="91"/>
      <c r="P314" s="91"/>
      <c r="Q314" s="91"/>
      <c r="R314" s="91"/>
      <c r="S314" s="91"/>
      <c r="T314" s="91"/>
    </row>
    <row r="315" spans="1:42" ht="51" hidden="1" customHeight="1" x14ac:dyDescent="0.2">
      <c r="A315" s="4" t="s">
        <v>13</v>
      </c>
      <c r="B315" s="5" t="s">
        <v>440</v>
      </c>
      <c r="C315" s="90" t="s">
        <v>287</v>
      </c>
      <c r="D315" s="5" t="s">
        <v>686</v>
      </c>
      <c r="E315" s="91">
        <v>3846</v>
      </c>
      <c r="F315" s="91"/>
      <c r="G315" s="91"/>
      <c r="H315" s="91"/>
      <c r="I315" s="124"/>
      <c r="J315" s="91"/>
      <c r="K315" s="91"/>
      <c r="L315" s="93">
        <v>1500</v>
      </c>
      <c r="M315" s="93"/>
      <c r="O315" s="91"/>
      <c r="P315" s="91"/>
      <c r="Q315" s="91"/>
      <c r="R315" s="91"/>
      <c r="S315" s="91"/>
      <c r="T315" s="91"/>
    </row>
    <row r="316" spans="1:42" ht="38.25" hidden="1" customHeight="1" x14ac:dyDescent="0.2">
      <c r="A316" s="4" t="s">
        <v>13</v>
      </c>
      <c r="B316" s="5" t="s">
        <v>442</v>
      </c>
      <c r="C316" s="90" t="s">
        <v>288</v>
      </c>
      <c r="D316" s="5" t="s">
        <v>687</v>
      </c>
      <c r="E316" s="91">
        <v>84342</v>
      </c>
      <c r="F316" s="91"/>
      <c r="G316" s="91"/>
      <c r="H316" s="91"/>
      <c r="I316" s="124"/>
      <c r="J316" s="91"/>
      <c r="K316" s="91"/>
      <c r="L316" s="93">
        <v>246.21</v>
      </c>
      <c r="M316" s="93"/>
      <c r="O316" s="91"/>
      <c r="P316" s="91"/>
      <c r="Q316" s="91"/>
      <c r="R316" s="91"/>
      <c r="S316" s="91"/>
      <c r="T316" s="91"/>
    </row>
    <row r="317" spans="1:42" ht="38.25" hidden="1" customHeight="1" x14ac:dyDescent="0.2">
      <c r="A317" s="4" t="s">
        <v>13</v>
      </c>
      <c r="B317" s="112" t="s">
        <v>443</v>
      </c>
      <c r="C317" s="90" t="s">
        <v>288</v>
      </c>
      <c r="D317" s="5" t="s">
        <v>688</v>
      </c>
      <c r="E317" s="170">
        <v>678</v>
      </c>
      <c r="F317" s="170">
        <v>651</v>
      </c>
      <c r="G317" s="170">
        <v>31</v>
      </c>
      <c r="H317" s="91" t="s">
        <v>1738</v>
      </c>
      <c r="I317" s="124" t="s">
        <v>813</v>
      </c>
      <c r="J317" s="91"/>
      <c r="K317" s="91"/>
      <c r="L317" s="93">
        <v>130</v>
      </c>
      <c r="M317" s="93">
        <v>7</v>
      </c>
      <c r="O317" s="91"/>
      <c r="P317" s="91"/>
      <c r="Q317" s="91" t="s">
        <v>825</v>
      </c>
      <c r="R317" s="91">
        <v>10</v>
      </c>
      <c r="S317" s="91" t="s">
        <v>715</v>
      </c>
      <c r="T317" s="91"/>
      <c r="X317" s="168" t="s">
        <v>827</v>
      </c>
      <c r="AP317" s="169" t="s">
        <v>1739</v>
      </c>
    </row>
    <row r="318" spans="1:42" ht="114.75" hidden="1" customHeight="1" x14ac:dyDescent="0.2">
      <c r="A318" s="4" t="s">
        <v>13</v>
      </c>
      <c r="B318" s="112" t="s">
        <v>444</v>
      </c>
      <c r="C318" s="90" t="s">
        <v>288</v>
      </c>
      <c r="D318" s="289" t="s">
        <v>2596</v>
      </c>
      <c r="E318" s="216">
        <v>37613</v>
      </c>
      <c r="F318" s="216">
        <v>34490</v>
      </c>
      <c r="G318" s="216">
        <v>3123</v>
      </c>
      <c r="H318" s="91" t="s">
        <v>2469</v>
      </c>
      <c r="I318" s="124" t="s">
        <v>2382</v>
      </c>
      <c r="J318" s="91" t="s">
        <v>2255</v>
      </c>
      <c r="K318" s="91" t="s">
        <v>811</v>
      </c>
      <c r="L318" s="91">
        <v>12613</v>
      </c>
      <c r="M318" s="91">
        <v>3383</v>
      </c>
      <c r="N318" s="168" t="s">
        <v>812</v>
      </c>
      <c r="O318" s="91"/>
      <c r="P318" s="91"/>
      <c r="Q318" s="91" t="s">
        <v>824</v>
      </c>
      <c r="R318" s="228">
        <v>321.10000000000002</v>
      </c>
      <c r="S318" s="91" t="s">
        <v>2413</v>
      </c>
      <c r="T318" s="91">
        <v>6</v>
      </c>
      <c r="U318" s="168">
        <v>18330</v>
      </c>
      <c r="V318" s="168" t="s">
        <v>811</v>
      </c>
      <c r="W318" s="168" t="s">
        <v>769</v>
      </c>
      <c r="X318" s="168" t="s">
        <v>826</v>
      </c>
      <c r="Y318" s="168" t="s">
        <v>820</v>
      </c>
      <c r="Z318" s="168" t="s">
        <v>811</v>
      </c>
      <c r="AA318" s="168" t="s">
        <v>790</v>
      </c>
      <c r="AB318" s="168" t="s">
        <v>801</v>
      </c>
      <c r="AC318" s="168" t="s">
        <v>807</v>
      </c>
      <c r="AD318" s="168" t="s">
        <v>812</v>
      </c>
      <c r="AP318" s="91" t="s">
        <v>2256</v>
      </c>
    </row>
    <row r="319" spans="1:42" ht="51" hidden="1" customHeight="1" x14ac:dyDescent="0.2">
      <c r="A319" s="82" t="s">
        <v>13</v>
      </c>
      <c r="B319" s="112" t="s">
        <v>1901</v>
      </c>
      <c r="C319" s="72" t="s">
        <v>289</v>
      </c>
      <c r="D319" s="289" t="s">
        <v>689</v>
      </c>
      <c r="E319" s="91">
        <v>17143</v>
      </c>
      <c r="F319" s="91">
        <v>10610</v>
      </c>
      <c r="G319" s="91">
        <v>982</v>
      </c>
      <c r="H319" s="91" t="s">
        <v>1902</v>
      </c>
      <c r="I319" s="124" t="s">
        <v>2382</v>
      </c>
      <c r="J319" s="91" t="s">
        <v>1505</v>
      </c>
      <c r="K319" s="91" t="s">
        <v>1505</v>
      </c>
      <c r="L319" s="93">
        <f>1041767/365</f>
        <v>2854.1561643835616</v>
      </c>
      <c r="M319" s="93">
        <f>477070/365</f>
        <v>1307.041095890411</v>
      </c>
      <c r="O319" s="91"/>
      <c r="P319" s="91" t="s">
        <v>1903</v>
      </c>
      <c r="Q319" s="91" t="s">
        <v>825</v>
      </c>
      <c r="R319" s="91">
        <v>195</v>
      </c>
      <c r="S319" s="91" t="s">
        <v>2400</v>
      </c>
      <c r="T319" s="91">
        <v>4</v>
      </c>
      <c r="U319" s="168">
        <v>5550</v>
      </c>
      <c r="V319" s="168" t="s">
        <v>1505</v>
      </c>
      <c r="W319" s="168" t="s">
        <v>769</v>
      </c>
      <c r="X319" s="168" t="s">
        <v>827</v>
      </c>
      <c r="Y319" s="168" t="s">
        <v>821</v>
      </c>
      <c r="Z319" s="168" t="s">
        <v>811</v>
      </c>
      <c r="AA319" s="168" t="s">
        <v>793</v>
      </c>
      <c r="AB319" s="168" t="s">
        <v>803</v>
      </c>
      <c r="AC319" s="168" t="s">
        <v>807</v>
      </c>
      <c r="AD319" s="168" t="s">
        <v>812</v>
      </c>
      <c r="AO319" s="168" t="s">
        <v>1904</v>
      </c>
    </row>
    <row r="320" spans="1:42" ht="38.25" hidden="1" customHeight="1" x14ac:dyDescent="0.2">
      <c r="A320" s="4" t="s">
        <v>13</v>
      </c>
      <c r="B320" s="5" t="s">
        <v>446</v>
      </c>
      <c r="C320" s="90" t="s">
        <v>290</v>
      </c>
      <c r="D320" s="5" t="s">
        <v>690</v>
      </c>
      <c r="E320" s="91">
        <v>10764</v>
      </c>
      <c r="F320" s="91"/>
      <c r="G320" s="91"/>
      <c r="H320" s="91"/>
      <c r="I320" s="124"/>
      <c r="J320" s="91"/>
      <c r="K320" s="91"/>
      <c r="L320" s="93">
        <v>0</v>
      </c>
      <c r="M320" s="93"/>
      <c r="O320" s="91"/>
      <c r="P320" s="91"/>
      <c r="Q320" s="91"/>
      <c r="R320" s="91"/>
      <c r="S320" s="91"/>
      <c r="T320" s="91"/>
    </row>
    <row r="321" spans="1:42" ht="127.5" hidden="1" customHeight="1" x14ac:dyDescent="0.2">
      <c r="A321" s="4" t="s">
        <v>13</v>
      </c>
      <c r="B321" s="5" t="s">
        <v>444</v>
      </c>
      <c r="C321" s="90" t="s">
        <v>290</v>
      </c>
      <c r="D321" s="289" t="s">
        <v>2597</v>
      </c>
      <c r="E321" s="216">
        <v>6398</v>
      </c>
      <c r="F321" s="216">
        <v>6063</v>
      </c>
      <c r="G321" s="170">
        <v>335</v>
      </c>
      <c r="H321" s="91" t="s">
        <v>2470</v>
      </c>
      <c r="I321" s="124" t="s">
        <v>2382</v>
      </c>
      <c r="J321" s="91" t="s">
        <v>2257</v>
      </c>
      <c r="K321" s="91" t="s">
        <v>811</v>
      </c>
      <c r="L321" s="91">
        <v>1382</v>
      </c>
      <c r="M321" s="91">
        <v>840</v>
      </c>
      <c r="N321" s="168" t="s">
        <v>812</v>
      </c>
      <c r="O321" s="91"/>
      <c r="P321" s="91"/>
      <c r="Q321" s="91" t="s">
        <v>824</v>
      </c>
      <c r="R321" s="228">
        <v>184.2</v>
      </c>
      <c r="S321" s="91" t="s">
        <v>2413</v>
      </c>
      <c r="T321" s="91">
        <v>2</v>
      </c>
      <c r="U321" s="168">
        <v>1200</v>
      </c>
      <c r="V321" s="168" t="s">
        <v>811</v>
      </c>
      <c r="W321" s="168" t="s">
        <v>769</v>
      </c>
      <c r="X321" s="168" t="s">
        <v>826</v>
      </c>
      <c r="Y321" s="168" t="s">
        <v>820</v>
      </c>
      <c r="Z321" s="168" t="s">
        <v>811</v>
      </c>
      <c r="AA321" s="168" t="s">
        <v>792</v>
      </c>
      <c r="AB321" s="168" t="s">
        <v>792</v>
      </c>
      <c r="AC321" s="168" t="s">
        <v>806</v>
      </c>
      <c r="AD321" s="168" t="s">
        <v>812</v>
      </c>
      <c r="AP321" s="91" t="s">
        <v>2258</v>
      </c>
    </row>
    <row r="322" spans="1:42" ht="192" hidden="1" customHeight="1" x14ac:dyDescent="0.2">
      <c r="A322" s="4" t="s">
        <v>13</v>
      </c>
      <c r="B322" s="5" t="s">
        <v>444</v>
      </c>
      <c r="C322" s="90" t="s">
        <v>291</v>
      </c>
      <c r="D322" s="289" t="s">
        <v>691</v>
      </c>
      <c r="E322" s="91">
        <v>12253</v>
      </c>
      <c r="F322" s="91">
        <v>11788</v>
      </c>
      <c r="G322" s="91">
        <v>465</v>
      </c>
      <c r="H322" s="91" t="s">
        <v>2259</v>
      </c>
      <c r="I322" s="124" t="s">
        <v>2382</v>
      </c>
      <c r="J322" s="91" t="s">
        <v>2260</v>
      </c>
      <c r="K322" s="91" t="s">
        <v>811</v>
      </c>
      <c r="L322" s="91">
        <v>4603</v>
      </c>
      <c r="M322" s="91">
        <v>567</v>
      </c>
      <c r="N322" s="168" t="s">
        <v>812</v>
      </c>
      <c r="O322" s="91"/>
      <c r="P322" s="91"/>
      <c r="Q322" s="91" t="s">
        <v>825</v>
      </c>
      <c r="R322" s="228">
        <v>545.4</v>
      </c>
      <c r="S322" s="91" t="s">
        <v>2413</v>
      </c>
      <c r="T322" s="91">
        <v>22</v>
      </c>
      <c r="U322" s="168">
        <v>18810</v>
      </c>
      <c r="V322" s="168" t="s">
        <v>811</v>
      </c>
      <c r="W322" s="168" t="s">
        <v>769</v>
      </c>
      <c r="X322" s="168" t="s">
        <v>826</v>
      </c>
      <c r="Y322" s="168" t="s">
        <v>820</v>
      </c>
      <c r="Z322" s="168" t="s">
        <v>811</v>
      </c>
      <c r="AA322" s="168" t="s">
        <v>788</v>
      </c>
      <c r="AB322" s="168" t="s">
        <v>803</v>
      </c>
      <c r="AC322" s="168" t="s">
        <v>809</v>
      </c>
      <c r="AD322" s="168" t="s">
        <v>812</v>
      </c>
      <c r="AF322" s="217"/>
      <c r="AP322" s="91" t="s">
        <v>2261</v>
      </c>
    </row>
    <row r="323" spans="1:42" ht="37.5" hidden="1" customHeight="1" x14ac:dyDescent="0.2">
      <c r="A323" s="82" t="s">
        <v>13</v>
      </c>
      <c r="B323" s="5" t="s">
        <v>445</v>
      </c>
      <c r="C323" s="170" t="s">
        <v>291</v>
      </c>
      <c r="D323" s="289" t="s">
        <v>2598</v>
      </c>
      <c r="E323" s="218">
        <v>6928</v>
      </c>
      <c r="F323" s="125">
        <v>2731</v>
      </c>
      <c r="G323" s="125">
        <v>231</v>
      </c>
      <c r="H323" s="91" t="s">
        <v>2183</v>
      </c>
      <c r="I323" s="124" t="s">
        <v>2382</v>
      </c>
      <c r="J323" s="91"/>
      <c r="K323" s="91" t="s">
        <v>811</v>
      </c>
      <c r="L323" s="93">
        <v>468</v>
      </c>
      <c r="M323" s="93">
        <v>116</v>
      </c>
      <c r="N323" s="168" t="s">
        <v>812</v>
      </c>
      <c r="O323" s="91"/>
      <c r="P323" s="91"/>
      <c r="Q323" s="91"/>
      <c r="R323" s="91">
        <v>200</v>
      </c>
      <c r="S323" s="91" t="s">
        <v>2400</v>
      </c>
      <c r="T323" s="91">
        <v>7</v>
      </c>
      <c r="U323" s="174">
        <v>2000</v>
      </c>
      <c r="V323" s="168" t="s">
        <v>811</v>
      </c>
      <c r="W323" s="174" t="s">
        <v>769</v>
      </c>
      <c r="X323" s="168" t="s">
        <v>827</v>
      </c>
      <c r="Y323" s="168" t="s">
        <v>822</v>
      </c>
      <c r="Z323" s="168" t="s">
        <v>816</v>
      </c>
    </row>
    <row r="324" spans="1:42" ht="51" hidden="1" customHeight="1" x14ac:dyDescent="0.2">
      <c r="A324" s="4" t="s">
        <v>1</v>
      </c>
      <c r="B324" s="112" t="s">
        <v>452</v>
      </c>
      <c r="C324" s="90" t="s">
        <v>292</v>
      </c>
      <c r="D324" s="5" t="s">
        <v>692</v>
      </c>
      <c r="E324" s="91">
        <v>6632</v>
      </c>
      <c r="F324" s="91">
        <v>2315</v>
      </c>
      <c r="G324" s="91">
        <v>62</v>
      </c>
      <c r="H324" s="91"/>
      <c r="I324" s="124" t="s">
        <v>2382</v>
      </c>
      <c r="J324" s="91"/>
      <c r="K324" s="91" t="s">
        <v>811</v>
      </c>
      <c r="L324" s="93">
        <v>748.58</v>
      </c>
      <c r="M324" s="93">
        <v>71.45</v>
      </c>
      <c r="N324" s="168" t="s">
        <v>811</v>
      </c>
      <c r="O324" s="91" t="s">
        <v>836</v>
      </c>
      <c r="P324" s="91"/>
      <c r="Q324" s="91" t="s">
        <v>825</v>
      </c>
      <c r="R324" s="91">
        <v>39</v>
      </c>
      <c r="S324" s="91" t="s">
        <v>846</v>
      </c>
      <c r="T324" s="91">
        <v>3</v>
      </c>
      <c r="U324" s="168">
        <v>400</v>
      </c>
      <c r="V324" s="168" t="s">
        <v>811</v>
      </c>
      <c r="W324" s="168" t="s">
        <v>771</v>
      </c>
      <c r="X324" s="168" t="s">
        <v>827</v>
      </c>
      <c r="Y324" s="168" t="s">
        <v>821</v>
      </c>
      <c r="Z324" s="168" t="s">
        <v>816</v>
      </c>
    </row>
    <row r="325" spans="1:42" ht="93" hidden="1" customHeight="1" x14ac:dyDescent="0.2">
      <c r="A325" s="4" t="s">
        <v>1</v>
      </c>
      <c r="B325" s="112" t="s">
        <v>448</v>
      </c>
      <c r="C325" s="90" t="s">
        <v>293</v>
      </c>
      <c r="D325" s="112" t="s">
        <v>2599</v>
      </c>
      <c r="E325" s="91">
        <v>7928</v>
      </c>
      <c r="F325" s="91">
        <v>1695</v>
      </c>
      <c r="G325" s="91">
        <v>165</v>
      </c>
      <c r="H325" s="91" t="s">
        <v>1855</v>
      </c>
      <c r="I325" s="124" t="s">
        <v>2382</v>
      </c>
      <c r="J325" s="91" t="s">
        <v>1566</v>
      </c>
      <c r="K325" s="91" t="s">
        <v>1566</v>
      </c>
      <c r="L325" s="93">
        <v>563.99</v>
      </c>
      <c r="M325" s="93">
        <v>303.68</v>
      </c>
      <c r="N325" s="168" t="s">
        <v>811</v>
      </c>
      <c r="O325" s="91" t="s">
        <v>832</v>
      </c>
      <c r="P325" s="91"/>
      <c r="Q325" s="91" t="s">
        <v>825</v>
      </c>
      <c r="R325" s="228">
        <v>73.2</v>
      </c>
      <c r="S325" s="91" t="s">
        <v>2400</v>
      </c>
      <c r="T325" s="91">
        <v>1</v>
      </c>
      <c r="U325" s="168" t="s">
        <v>1856</v>
      </c>
      <c r="V325" s="168" t="s">
        <v>811</v>
      </c>
      <c r="W325" s="168" t="s">
        <v>771</v>
      </c>
      <c r="X325" s="168" t="s">
        <v>828</v>
      </c>
      <c r="Y325" s="168" t="s">
        <v>821</v>
      </c>
      <c r="Z325" s="168" t="s">
        <v>811</v>
      </c>
      <c r="AA325" s="168" t="s">
        <v>790</v>
      </c>
      <c r="AB325" s="168" t="s">
        <v>799</v>
      </c>
      <c r="AC325" s="168" t="s">
        <v>807</v>
      </c>
      <c r="AD325" s="168" t="s">
        <v>812</v>
      </c>
      <c r="AP325" s="169" t="s">
        <v>1857</v>
      </c>
    </row>
    <row r="326" spans="1:42" ht="63.75" hidden="1" customHeight="1" x14ac:dyDescent="0.2">
      <c r="A326" s="110" t="s">
        <v>1</v>
      </c>
      <c r="B326" s="289" t="s">
        <v>2602</v>
      </c>
      <c r="C326" s="110" t="s">
        <v>294</v>
      </c>
      <c r="D326" s="110" t="s">
        <v>2601</v>
      </c>
      <c r="E326" s="91">
        <v>480</v>
      </c>
      <c r="F326" s="91">
        <v>92</v>
      </c>
      <c r="G326" s="91">
        <v>9</v>
      </c>
      <c r="H326" s="91" t="s">
        <v>1858</v>
      </c>
      <c r="I326" s="124" t="s">
        <v>2382</v>
      </c>
      <c r="J326" s="91" t="s">
        <v>1566</v>
      </c>
      <c r="K326" s="91" t="s">
        <v>1566</v>
      </c>
      <c r="L326" s="93">
        <v>34.15</v>
      </c>
      <c r="M326" s="93">
        <v>5.85</v>
      </c>
      <c r="N326" s="168" t="s">
        <v>811</v>
      </c>
      <c r="O326" s="91" t="s">
        <v>832</v>
      </c>
      <c r="P326" s="91"/>
      <c r="Q326" s="91" t="s">
        <v>824</v>
      </c>
      <c r="R326" s="228">
        <v>10.4</v>
      </c>
      <c r="S326" s="91" t="s">
        <v>716</v>
      </c>
      <c r="T326" s="91">
        <v>1</v>
      </c>
      <c r="U326" s="168" t="s">
        <v>1859</v>
      </c>
      <c r="V326" s="168" t="s">
        <v>811</v>
      </c>
      <c r="W326" s="168" t="s">
        <v>771</v>
      </c>
      <c r="X326" s="168" t="s">
        <v>828</v>
      </c>
      <c r="Y326" s="168" t="s">
        <v>821</v>
      </c>
      <c r="Z326" s="168" t="s">
        <v>816</v>
      </c>
      <c r="AD326" s="168" t="s">
        <v>812</v>
      </c>
    </row>
    <row r="327" spans="1:42" ht="63.75" hidden="1" customHeight="1" x14ac:dyDescent="0.2">
      <c r="A327" s="4" t="s">
        <v>1</v>
      </c>
      <c r="B327" s="5" t="s">
        <v>448</v>
      </c>
      <c r="C327" s="90" t="s">
        <v>295</v>
      </c>
      <c r="D327" s="112" t="s">
        <v>2603</v>
      </c>
      <c r="E327" s="91">
        <v>1809</v>
      </c>
      <c r="F327" s="91">
        <v>64</v>
      </c>
      <c r="G327" s="91">
        <v>32</v>
      </c>
      <c r="H327" s="91" t="s">
        <v>1860</v>
      </c>
      <c r="I327" s="124" t="s">
        <v>2382</v>
      </c>
      <c r="J327" s="91" t="s">
        <v>1566</v>
      </c>
      <c r="K327" s="91" t="s">
        <v>1566</v>
      </c>
      <c r="L327" s="93">
        <v>128.69</v>
      </c>
      <c r="M327" s="93">
        <v>41.25</v>
      </c>
      <c r="N327" s="168" t="s">
        <v>811</v>
      </c>
      <c r="O327" s="91" t="s">
        <v>832</v>
      </c>
      <c r="P327" s="91"/>
      <c r="Q327" s="91" t="s">
        <v>824</v>
      </c>
      <c r="R327" s="228">
        <v>6.3</v>
      </c>
      <c r="S327" s="91" t="s">
        <v>2401</v>
      </c>
      <c r="T327" s="91">
        <v>1</v>
      </c>
      <c r="U327" s="168" t="s">
        <v>1861</v>
      </c>
      <c r="V327" s="168" t="s">
        <v>811</v>
      </c>
      <c r="W327" s="168" t="s">
        <v>771</v>
      </c>
      <c r="X327" s="168" t="s">
        <v>828</v>
      </c>
      <c r="Y327" s="168" t="s">
        <v>821</v>
      </c>
      <c r="Z327" s="168" t="s">
        <v>811</v>
      </c>
      <c r="AA327" s="168" t="s">
        <v>789</v>
      </c>
      <c r="AB327" s="168" t="s">
        <v>795</v>
      </c>
      <c r="AC327" s="168" t="s">
        <v>808</v>
      </c>
      <c r="AD327" s="168" t="s">
        <v>812</v>
      </c>
    </row>
    <row r="328" spans="1:42" s="11" customFormat="1" ht="63.75" hidden="1" customHeight="1" x14ac:dyDescent="0.2">
      <c r="A328" s="4" t="s">
        <v>1</v>
      </c>
      <c r="B328" s="9" t="s">
        <v>448</v>
      </c>
      <c r="C328" s="73" t="s">
        <v>450</v>
      </c>
      <c r="D328" s="9" t="s">
        <v>2605</v>
      </c>
      <c r="E328" s="107">
        <v>864</v>
      </c>
      <c r="F328" s="107"/>
      <c r="G328" s="107"/>
      <c r="H328" s="107"/>
      <c r="I328" s="107"/>
      <c r="J328" s="107"/>
      <c r="K328" s="107"/>
      <c r="L328" s="108">
        <v>172.8</v>
      </c>
      <c r="M328" s="108"/>
      <c r="N328" s="169"/>
      <c r="O328" s="107"/>
      <c r="P328" s="107"/>
      <c r="Q328" s="107"/>
      <c r="R328" s="107"/>
      <c r="S328" s="107"/>
      <c r="T328" s="107"/>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row>
    <row r="329" spans="1:42" ht="117" hidden="1" customHeight="1" x14ac:dyDescent="0.2">
      <c r="A329" s="4" t="s">
        <v>1</v>
      </c>
      <c r="B329" s="5" t="s">
        <v>448</v>
      </c>
      <c r="C329" s="90" t="s">
        <v>296</v>
      </c>
      <c r="D329" s="289" t="s">
        <v>693</v>
      </c>
      <c r="E329" s="91">
        <v>32174</v>
      </c>
      <c r="F329" s="91">
        <v>10779</v>
      </c>
      <c r="G329" s="91">
        <v>648</v>
      </c>
      <c r="H329" s="91" t="s">
        <v>1852</v>
      </c>
      <c r="I329" s="124" t="s">
        <v>2382</v>
      </c>
      <c r="J329" s="91" t="s">
        <v>1853</v>
      </c>
      <c r="K329" s="91" t="s">
        <v>1853</v>
      </c>
      <c r="L329" s="93">
        <v>2288.81</v>
      </c>
      <c r="M329" s="93">
        <v>503</v>
      </c>
      <c r="N329" s="172" t="s">
        <v>1654</v>
      </c>
      <c r="O329" s="91"/>
      <c r="P329" s="91"/>
      <c r="Q329" s="91" t="s">
        <v>825</v>
      </c>
      <c r="R329" s="91">
        <v>282</v>
      </c>
      <c r="S329" s="91" t="s">
        <v>846</v>
      </c>
      <c r="T329" s="91">
        <v>2</v>
      </c>
      <c r="U329" s="168" t="s">
        <v>1854</v>
      </c>
      <c r="V329" s="168" t="s">
        <v>812</v>
      </c>
      <c r="X329" s="168" t="s">
        <v>828</v>
      </c>
      <c r="Y329" s="168" t="s">
        <v>821</v>
      </c>
      <c r="Z329" s="168" t="s">
        <v>816</v>
      </c>
    </row>
    <row r="330" spans="1:42" ht="63.75" hidden="1" x14ac:dyDescent="0.2">
      <c r="A330" s="4" t="s">
        <v>1</v>
      </c>
      <c r="B330" s="5" t="s">
        <v>448</v>
      </c>
      <c r="C330" s="90" t="s">
        <v>297</v>
      </c>
      <c r="D330" s="112" t="s">
        <v>2608</v>
      </c>
      <c r="E330" s="91">
        <v>934</v>
      </c>
      <c r="F330" s="91">
        <v>252</v>
      </c>
      <c r="G330" s="91">
        <v>17</v>
      </c>
      <c r="H330" s="91" t="s">
        <v>1862</v>
      </c>
      <c r="I330" s="124" t="s">
        <v>2382</v>
      </c>
      <c r="J330" s="91" t="s">
        <v>1566</v>
      </c>
      <c r="K330" s="91" t="s">
        <v>811</v>
      </c>
      <c r="L330" s="93">
        <v>66.44</v>
      </c>
      <c r="M330" s="93">
        <v>6</v>
      </c>
      <c r="N330" s="168" t="s">
        <v>811</v>
      </c>
      <c r="O330" s="91" t="s">
        <v>832</v>
      </c>
      <c r="P330" s="91"/>
      <c r="Q330" s="91" t="s">
        <v>824</v>
      </c>
      <c r="R330" s="228">
        <v>5.2</v>
      </c>
      <c r="S330" s="91" t="s">
        <v>2400</v>
      </c>
      <c r="T330" s="91">
        <v>1</v>
      </c>
      <c r="U330" s="168" t="s">
        <v>1863</v>
      </c>
      <c r="V330" s="168" t="s">
        <v>811</v>
      </c>
      <c r="W330" s="168" t="s">
        <v>771</v>
      </c>
      <c r="X330" s="168" t="s">
        <v>828</v>
      </c>
      <c r="Y330" s="168" t="s">
        <v>821</v>
      </c>
      <c r="Z330" s="168" t="s">
        <v>811</v>
      </c>
      <c r="AA330" s="168" t="s">
        <v>794</v>
      </c>
      <c r="AB330" s="168" t="s">
        <v>792</v>
      </c>
      <c r="AC330" s="168" t="s">
        <v>806</v>
      </c>
      <c r="AD330" s="168" t="s">
        <v>812</v>
      </c>
    </row>
    <row r="331" spans="1:42" ht="51" hidden="1" customHeight="1" x14ac:dyDescent="0.2">
      <c r="A331" s="4" t="s">
        <v>1</v>
      </c>
      <c r="B331" s="112" t="s">
        <v>447</v>
      </c>
      <c r="C331" s="90" t="s">
        <v>298</v>
      </c>
      <c r="D331" s="289" t="s">
        <v>694</v>
      </c>
      <c r="E331" s="124">
        <v>3337</v>
      </c>
      <c r="F331" s="91">
        <v>1496</v>
      </c>
      <c r="G331" s="91">
        <v>50</v>
      </c>
      <c r="H331" s="91" t="s">
        <v>1844</v>
      </c>
      <c r="I331" s="124" t="s">
        <v>2382</v>
      </c>
      <c r="J331" s="91"/>
      <c r="K331" s="91" t="s">
        <v>811</v>
      </c>
      <c r="L331" s="108">
        <v>391.81</v>
      </c>
      <c r="M331" s="108">
        <v>233.41</v>
      </c>
      <c r="N331" s="168" t="s">
        <v>812</v>
      </c>
      <c r="O331" s="91"/>
      <c r="P331" s="91"/>
      <c r="Q331" s="91" t="s">
        <v>825</v>
      </c>
      <c r="R331" s="91">
        <v>156</v>
      </c>
      <c r="S331" s="91" t="s">
        <v>2400</v>
      </c>
      <c r="T331" s="91">
        <v>2</v>
      </c>
      <c r="U331" s="168" t="s">
        <v>1845</v>
      </c>
      <c r="V331" s="168" t="s">
        <v>811</v>
      </c>
      <c r="W331" s="168" t="s">
        <v>771</v>
      </c>
      <c r="X331" s="168" t="s">
        <v>827</v>
      </c>
      <c r="Y331" s="168" t="s">
        <v>822</v>
      </c>
      <c r="Z331" s="168" t="s">
        <v>816</v>
      </c>
    </row>
    <row r="332" spans="1:42" ht="107.25" hidden="1" customHeight="1" x14ac:dyDescent="0.2">
      <c r="A332" s="4" t="s">
        <v>1</v>
      </c>
      <c r="B332" s="5" t="s">
        <v>448</v>
      </c>
      <c r="C332" s="90" t="s">
        <v>299</v>
      </c>
      <c r="D332" s="289" t="s">
        <v>2609</v>
      </c>
      <c r="E332" s="91">
        <v>3324</v>
      </c>
      <c r="F332" s="91">
        <v>6488</v>
      </c>
      <c r="G332" s="91">
        <v>579</v>
      </c>
      <c r="H332" s="91" t="s">
        <v>2131</v>
      </c>
      <c r="I332" s="124" t="s">
        <v>2382</v>
      </c>
      <c r="J332" s="91"/>
      <c r="K332" s="91"/>
      <c r="L332" s="93">
        <v>1963.56</v>
      </c>
      <c r="M332" s="93"/>
      <c r="N332" s="168" t="s">
        <v>811</v>
      </c>
      <c r="O332" s="91" t="s">
        <v>837</v>
      </c>
      <c r="P332" s="91"/>
      <c r="Q332" s="91" t="s">
        <v>825</v>
      </c>
      <c r="R332" s="91">
        <v>350</v>
      </c>
      <c r="S332" s="91" t="s">
        <v>846</v>
      </c>
      <c r="T332" s="91">
        <v>1</v>
      </c>
      <c r="U332" s="168">
        <v>3000</v>
      </c>
      <c r="V332" s="168" t="s">
        <v>811</v>
      </c>
      <c r="W332" s="168" t="s">
        <v>769</v>
      </c>
      <c r="X332" s="168" t="s">
        <v>827</v>
      </c>
      <c r="Y332" s="168" t="s">
        <v>821</v>
      </c>
      <c r="Z332" s="168" t="s">
        <v>811</v>
      </c>
      <c r="AA332" s="168" t="s">
        <v>790</v>
      </c>
      <c r="AB332" s="168" t="s">
        <v>801</v>
      </c>
      <c r="AC332" s="168" t="s">
        <v>806</v>
      </c>
      <c r="AD332" s="168" t="s">
        <v>812</v>
      </c>
      <c r="AO332" s="168" t="s">
        <v>2132</v>
      </c>
    </row>
    <row r="333" spans="1:42" ht="38.25" hidden="1" customHeight="1" x14ac:dyDescent="0.2">
      <c r="A333" s="82" t="s">
        <v>1</v>
      </c>
      <c r="B333" s="112" t="s">
        <v>362</v>
      </c>
      <c r="C333" s="72" t="s">
        <v>300</v>
      </c>
      <c r="D333" s="5" t="s">
        <v>695</v>
      </c>
      <c r="E333" s="91">
        <v>3303</v>
      </c>
      <c r="F333" s="91">
        <v>1135</v>
      </c>
      <c r="G333" s="91">
        <v>68</v>
      </c>
      <c r="H333" s="91" t="s">
        <v>1653</v>
      </c>
      <c r="I333" s="124" t="s">
        <v>2382</v>
      </c>
      <c r="J333" s="91" t="s">
        <v>1645</v>
      </c>
      <c r="K333" s="91" t="s">
        <v>811</v>
      </c>
      <c r="L333" s="93">
        <v>965.22</v>
      </c>
      <c r="M333" s="93">
        <v>57.83</v>
      </c>
      <c r="N333" s="168" t="s">
        <v>811</v>
      </c>
      <c r="O333" s="91"/>
      <c r="P333" s="91"/>
      <c r="Q333" s="91" t="s">
        <v>825</v>
      </c>
      <c r="R333" s="91"/>
      <c r="S333" s="91"/>
      <c r="T333" s="91"/>
      <c r="V333" s="168" t="s">
        <v>811</v>
      </c>
      <c r="W333" s="168" t="s">
        <v>769</v>
      </c>
      <c r="X333" s="168" t="s">
        <v>827</v>
      </c>
      <c r="Y333" s="168" t="s">
        <v>821</v>
      </c>
      <c r="Z333" s="168" t="s">
        <v>816</v>
      </c>
    </row>
    <row r="334" spans="1:42" ht="38.25" hidden="1" customHeight="1" x14ac:dyDescent="0.2">
      <c r="A334" s="4" t="s">
        <v>1</v>
      </c>
      <c r="B334" s="112" t="s">
        <v>453</v>
      </c>
      <c r="C334" s="90" t="s">
        <v>301</v>
      </c>
      <c r="D334" s="289" t="s">
        <v>696</v>
      </c>
      <c r="E334" s="91">
        <v>5231</v>
      </c>
      <c r="F334" s="91">
        <v>2016</v>
      </c>
      <c r="G334" s="91">
        <v>80</v>
      </c>
      <c r="H334" s="91" t="s">
        <v>1731</v>
      </c>
      <c r="I334" s="124" t="s">
        <v>2382</v>
      </c>
      <c r="J334" s="91" t="s">
        <v>1504</v>
      </c>
      <c r="K334" s="91" t="s">
        <v>811</v>
      </c>
      <c r="L334" s="93">
        <v>600.54</v>
      </c>
      <c r="M334" s="93">
        <v>28.8</v>
      </c>
      <c r="N334" s="168" t="s">
        <v>812</v>
      </c>
      <c r="O334" s="91"/>
      <c r="P334" s="91"/>
      <c r="Q334" s="91" t="s">
        <v>2383</v>
      </c>
      <c r="R334" s="91">
        <v>84</v>
      </c>
      <c r="S334" s="91" t="s">
        <v>2400</v>
      </c>
      <c r="T334" s="91">
        <v>7</v>
      </c>
      <c r="U334" s="168" t="s">
        <v>1732</v>
      </c>
      <c r="V334" s="168" t="s">
        <v>811</v>
      </c>
      <c r="W334" s="168" t="s">
        <v>860</v>
      </c>
      <c r="X334" s="168" t="s">
        <v>827</v>
      </c>
      <c r="Y334" s="168" t="s">
        <v>821</v>
      </c>
      <c r="Z334" s="168" t="s">
        <v>811</v>
      </c>
      <c r="AA334" s="168" t="s">
        <v>792</v>
      </c>
      <c r="AB334" s="168" t="s">
        <v>801</v>
      </c>
      <c r="AC334" s="168" t="s">
        <v>806</v>
      </c>
      <c r="AD334" s="168" t="s">
        <v>812</v>
      </c>
      <c r="AP334" s="169" t="s">
        <v>1733</v>
      </c>
    </row>
    <row r="335" spans="1:42" ht="38.25" hidden="1" customHeight="1" x14ac:dyDescent="0.2">
      <c r="A335" s="4" t="s">
        <v>1</v>
      </c>
      <c r="B335" s="5" t="s">
        <v>454</v>
      </c>
      <c r="C335" s="90" t="s">
        <v>302</v>
      </c>
      <c r="D335" s="5" t="s">
        <v>697</v>
      </c>
      <c r="E335" s="91">
        <v>209</v>
      </c>
      <c r="F335" s="91"/>
      <c r="G335" s="91"/>
      <c r="H335" s="91"/>
      <c r="I335" s="124"/>
      <c r="J335" s="91"/>
      <c r="K335" s="91"/>
      <c r="L335" s="93">
        <v>32.32</v>
      </c>
      <c r="M335" s="93"/>
      <c r="O335" s="91"/>
      <c r="P335" s="91"/>
      <c r="Q335" s="91"/>
      <c r="R335" s="91"/>
      <c r="S335" s="91"/>
      <c r="T335" s="91"/>
    </row>
    <row r="336" spans="1:42" ht="38.25" hidden="1" customHeight="1" x14ac:dyDescent="0.2">
      <c r="A336" s="4" t="s">
        <v>1</v>
      </c>
      <c r="B336" s="112" t="s">
        <v>455</v>
      </c>
      <c r="C336" s="90" t="s">
        <v>303</v>
      </c>
      <c r="D336" s="5" t="s">
        <v>698</v>
      </c>
      <c r="E336" s="91">
        <v>1167</v>
      </c>
      <c r="F336" s="91">
        <v>439</v>
      </c>
      <c r="G336" s="91">
        <v>31</v>
      </c>
      <c r="H336" s="91" t="s">
        <v>2245</v>
      </c>
      <c r="I336" s="124" t="s">
        <v>2382</v>
      </c>
      <c r="J336" s="91" t="s">
        <v>1504</v>
      </c>
      <c r="K336" s="91" t="s">
        <v>1566</v>
      </c>
      <c r="L336" s="93">
        <v>116.45</v>
      </c>
      <c r="M336" s="93">
        <v>21.41</v>
      </c>
      <c r="N336" s="168" t="s">
        <v>812</v>
      </c>
      <c r="O336" s="91"/>
      <c r="P336" s="91"/>
      <c r="Q336" s="91" t="s">
        <v>2383</v>
      </c>
      <c r="R336" s="91">
        <v>12</v>
      </c>
      <c r="S336" s="91" t="s">
        <v>843</v>
      </c>
      <c r="T336" s="91">
        <v>1</v>
      </c>
      <c r="U336" s="168">
        <v>90</v>
      </c>
      <c r="V336" s="168" t="s">
        <v>1505</v>
      </c>
      <c r="W336" s="168" t="s">
        <v>771</v>
      </c>
      <c r="X336" s="168" t="s">
        <v>2246</v>
      </c>
      <c r="Y336" s="168" t="s">
        <v>821</v>
      </c>
      <c r="Z336" s="168" t="s">
        <v>816</v>
      </c>
      <c r="AD336" s="168" t="s">
        <v>812</v>
      </c>
      <c r="AP336" s="169" t="s">
        <v>1899</v>
      </c>
    </row>
    <row r="337" spans="1:43" ht="38.25" hidden="1" customHeight="1" x14ac:dyDescent="0.2">
      <c r="A337" s="4" t="s">
        <v>1</v>
      </c>
      <c r="B337" s="112" t="s">
        <v>351</v>
      </c>
      <c r="C337" s="90" t="s">
        <v>304</v>
      </c>
      <c r="D337" s="289" t="s">
        <v>699</v>
      </c>
      <c r="E337" s="91">
        <v>246</v>
      </c>
      <c r="F337" s="91">
        <v>150</v>
      </c>
      <c r="G337" s="91">
        <v>4</v>
      </c>
      <c r="H337" s="91" t="s">
        <v>2144</v>
      </c>
      <c r="I337" s="124" t="s">
        <v>2382</v>
      </c>
      <c r="J337" s="91" t="s">
        <v>2141</v>
      </c>
      <c r="K337" s="91" t="s">
        <v>811</v>
      </c>
      <c r="L337" s="177">
        <v>36.619999999999997</v>
      </c>
      <c r="M337" s="177">
        <v>5.99</v>
      </c>
      <c r="N337" s="168" t="s">
        <v>811</v>
      </c>
      <c r="O337" s="91" t="s">
        <v>839</v>
      </c>
      <c r="P337" s="91"/>
      <c r="Q337" s="91" t="s">
        <v>825</v>
      </c>
      <c r="R337" s="172">
        <v>16</v>
      </c>
      <c r="S337" s="91" t="s">
        <v>846</v>
      </c>
      <c r="T337" s="91">
        <v>0</v>
      </c>
      <c r="U337" s="168">
        <v>0</v>
      </c>
      <c r="V337" s="168" t="s">
        <v>811</v>
      </c>
      <c r="W337" s="168" t="s">
        <v>771</v>
      </c>
      <c r="X337" s="168" t="s">
        <v>827</v>
      </c>
      <c r="Y337" s="168" t="s">
        <v>820</v>
      </c>
      <c r="Z337" s="168" t="s">
        <v>816</v>
      </c>
      <c r="AD337" s="168" t="s">
        <v>812</v>
      </c>
    </row>
    <row r="338" spans="1:43" ht="140.25" hidden="1" customHeight="1" x14ac:dyDescent="0.2">
      <c r="A338" s="4" t="s">
        <v>1</v>
      </c>
      <c r="B338" s="112" t="s">
        <v>456</v>
      </c>
      <c r="C338" s="90" t="s">
        <v>305</v>
      </c>
      <c r="D338" s="289" t="s">
        <v>700</v>
      </c>
      <c r="E338" s="91">
        <v>3677</v>
      </c>
      <c r="F338" s="91">
        <v>1381</v>
      </c>
      <c r="G338" s="91">
        <v>66</v>
      </c>
      <c r="H338" s="91" t="s">
        <v>2107</v>
      </c>
      <c r="I338" s="124" t="s">
        <v>2382</v>
      </c>
      <c r="J338" s="91"/>
      <c r="K338" s="91" t="s">
        <v>811</v>
      </c>
      <c r="L338" s="93">
        <v>306.07</v>
      </c>
      <c r="M338" s="93">
        <v>93.04</v>
      </c>
      <c r="N338" s="168" t="s">
        <v>811</v>
      </c>
      <c r="O338" s="91" t="s">
        <v>860</v>
      </c>
      <c r="P338" s="91" t="s">
        <v>2108</v>
      </c>
      <c r="Q338" s="91" t="s">
        <v>824</v>
      </c>
      <c r="R338" s="228">
        <v>123.4</v>
      </c>
      <c r="S338" s="91" t="s">
        <v>845</v>
      </c>
      <c r="T338" s="91">
        <v>1</v>
      </c>
      <c r="U338" s="168" t="s">
        <v>2109</v>
      </c>
      <c r="V338" s="168" t="s">
        <v>811</v>
      </c>
      <c r="W338" s="168" t="s">
        <v>771</v>
      </c>
      <c r="X338" s="168" t="s">
        <v>827</v>
      </c>
      <c r="Y338" s="168" t="s">
        <v>821</v>
      </c>
      <c r="Z338" s="168" t="s">
        <v>811</v>
      </c>
      <c r="AA338" s="168" t="s">
        <v>790</v>
      </c>
      <c r="AB338" s="168" t="s">
        <v>799</v>
      </c>
      <c r="AC338" s="168" t="s">
        <v>806</v>
      </c>
      <c r="AD338" s="168" t="s">
        <v>812</v>
      </c>
      <c r="AP338" s="169" t="s">
        <v>2110</v>
      </c>
    </row>
    <row r="339" spans="1:43" ht="66.75" hidden="1" customHeight="1" x14ac:dyDescent="0.2">
      <c r="A339" s="4" t="s">
        <v>1</v>
      </c>
      <c r="B339" s="5" t="s">
        <v>447</v>
      </c>
      <c r="C339" s="90" t="s">
        <v>306</v>
      </c>
      <c r="D339" s="5" t="s">
        <v>701</v>
      </c>
      <c r="E339" s="124">
        <v>2764</v>
      </c>
      <c r="F339" s="91">
        <v>1770</v>
      </c>
      <c r="G339" s="91">
        <v>43</v>
      </c>
      <c r="H339" s="91" t="s">
        <v>1846</v>
      </c>
      <c r="I339" s="124" t="s">
        <v>2382</v>
      </c>
      <c r="J339" s="91"/>
      <c r="K339" s="91" t="s">
        <v>811</v>
      </c>
      <c r="L339" s="108">
        <v>378.86</v>
      </c>
      <c r="M339" s="108">
        <v>45.77</v>
      </c>
      <c r="N339" s="168" t="s">
        <v>812</v>
      </c>
      <c r="O339" s="91"/>
      <c r="P339" s="91"/>
      <c r="Q339" s="91" t="s">
        <v>825</v>
      </c>
      <c r="R339" s="91">
        <v>132</v>
      </c>
      <c r="S339" s="91" t="s">
        <v>2400</v>
      </c>
      <c r="T339" s="91">
        <v>9</v>
      </c>
      <c r="U339" s="168" t="s">
        <v>1847</v>
      </c>
      <c r="V339" s="168" t="s">
        <v>811</v>
      </c>
      <c r="W339" s="168" t="s">
        <v>771</v>
      </c>
      <c r="X339" s="168" t="s">
        <v>827</v>
      </c>
      <c r="Y339" s="168" t="s">
        <v>822</v>
      </c>
      <c r="Z339" s="168" t="s">
        <v>816</v>
      </c>
    </row>
    <row r="340" spans="1:43" ht="38.25" hidden="1" customHeight="1" x14ac:dyDescent="0.2">
      <c r="A340" s="4" t="s">
        <v>1</v>
      </c>
      <c r="B340" s="5" t="s">
        <v>455</v>
      </c>
      <c r="C340" s="90" t="s">
        <v>307</v>
      </c>
      <c r="D340" s="289" t="s">
        <v>702</v>
      </c>
      <c r="E340" s="91">
        <v>974</v>
      </c>
      <c r="F340" s="91">
        <v>560</v>
      </c>
      <c r="G340" s="91">
        <v>3</v>
      </c>
      <c r="H340" s="91" t="s">
        <v>2247</v>
      </c>
      <c r="I340" s="124" t="s">
        <v>813</v>
      </c>
      <c r="J340" s="91" t="s">
        <v>1504</v>
      </c>
      <c r="K340" s="91" t="s">
        <v>1566</v>
      </c>
      <c r="L340" s="93">
        <v>97.19</v>
      </c>
      <c r="M340" s="93">
        <v>0.48</v>
      </c>
      <c r="N340" s="168" t="s">
        <v>812</v>
      </c>
      <c r="O340" s="91"/>
      <c r="P340" s="91"/>
      <c r="Q340" s="91" t="s">
        <v>2383</v>
      </c>
      <c r="R340" s="91">
        <v>18</v>
      </c>
      <c r="S340" s="91" t="s">
        <v>2400</v>
      </c>
      <c r="T340" s="91">
        <v>1</v>
      </c>
      <c r="U340" s="168">
        <v>90</v>
      </c>
      <c r="V340" s="168" t="s">
        <v>1505</v>
      </c>
      <c r="W340" s="168" t="s">
        <v>771</v>
      </c>
      <c r="X340" s="168" t="s">
        <v>2246</v>
      </c>
      <c r="Y340" s="168" t="s">
        <v>821</v>
      </c>
      <c r="Z340" s="168" t="s">
        <v>811</v>
      </c>
      <c r="AA340" s="168" t="s">
        <v>790</v>
      </c>
      <c r="AB340" s="168" t="s">
        <v>799</v>
      </c>
      <c r="AC340" s="168" t="s">
        <v>807</v>
      </c>
      <c r="AD340" s="168" t="s">
        <v>812</v>
      </c>
      <c r="AP340" s="169" t="s">
        <v>1899</v>
      </c>
    </row>
    <row r="341" spans="1:43" ht="140.25" hidden="1" customHeight="1" x14ac:dyDescent="0.2">
      <c r="A341" s="152" t="s">
        <v>1</v>
      </c>
      <c r="B341" s="112" t="s">
        <v>347</v>
      </c>
      <c r="C341" s="244" t="s">
        <v>308</v>
      </c>
      <c r="D341" s="289" t="s">
        <v>2612</v>
      </c>
      <c r="E341" s="91">
        <v>21540</v>
      </c>
      <c r="F341" s="91"/>
      <c r="G341" s="91"/>
      <c r="H341" s="91" t="s">
        <v>2335</v>
      </c>
      <c r="I341" s="124" t="s">
        <v>2382</v>
      </c>
      <c r="J341" s="91" t="s">
        <v>2336</v>
      </c>
      <c r="K341" s="91" t="s">
        <v>811</v>
      </c>
      <c r="L341" s="93">
        <v>15356.45</v>
      </c>
      <c r="M341" s="93"/>
      <c r="N341" s="168" t="s">
        <v>812</v>
      </c>
      <c r="O341" s="91"/>
      <c r="P341" s="91"/>
      <c r="Q341" s="91" t="s">
        <v>824</v>
      </c>
      <c r="R341" s="91">
        <v>199</v>
      </c>
      <c r="S341" s="91" t="s">
        <v>2400</v>
      </c>
      <c r="T341" s="91">
        <v>11</v>
      </c>
      <c r="U341" s="169">
        <v>2340</v>
      </c>
      <c r="V341" s="168" t="s">
        <v>811</v>
      </c>
      <c r="W341" s="168" t="s">
        <v>769</v>
      </c>
      <c r="X341" s="168" t="s">
        <v>826</v>
      </c>
      <c r="Y341" s="168" t="s">
        <v>822</v>
      </c>
      <c r="Z341" s="168" t="s">
        <v>816</v>
      </c>
      <c r="AQ341" s="165" t="s">
        <v>2337</v>
      </c>
    </row>
    <row r="342" spans="1:43" ht="38.25" hidden="1" customHeight="1" x14ac:dyDescent="0.2">
      <c r="A342" s="4" t="s">
        <v>1</v>
      </c>
      <c r="B342" s="5" t="s">
        <v>454</v>
      </c>
      <c r="C342" s="90" t="s">
        <v>309</v>
      </c>
      <c r="D342" s="5" t="s">
        <v>703</v>
      </c>
      <c r="E342" s="91">
        <v>283</v>
      </c>
      <c r="F342" s="91"/>
      <c r="G342" s="91"/>
      <c r="H342" s="91"/>
      <c r="I342" s="124"/>
      <c r="J342" s="91"/>
      <c r="K342" s="91"/>
      <c r="L342" s="93">
        <v>43.77</v>
      </c>
      <c r="M342" s="93"/>
      <c r="O342" s="91"/>
      <c r="P342" s="91"/>
      <c r="Q342" s="91"/>
      <c r="R342" s="91"/>
      <c r="S342" s="91"/>
      <c r="T342" s="91"/>
    </row>
    <row r="343" spans="1:43" ht="38.25" hidden="1" customHeight="1" x14ac:dyDescent="0.2">
      <c r="A343" s="4" t="s">
        <v>1</v>
      </c>
      <c r="B343" s="5" t="s">
        <v>454</v>
      </c>
      <c r="C343" s="90" t="s">
        <v>310</v>
      </c>
      <c r="D343" s="5" t="s">
        <v>704</v>
      </c>
      <c r="E343" s="91">
        <v>167</v>
      </c>
      <c r="F343" s="91"/>
      <c r="G343" s="91"/>
      <c r="H343" s="91"/>
      <c r="I343" s="124"/>
      <c r="J343" s="91"/>
      <c r="K343" s="91"/>
      <c r="L343" s="93">
        <v>25.83</v>
      </c>
      <c r="M343" s="93"/>
      <c r="O343" s="91"/>
      <c r="P343" s="91"/>
      <c r="Q343" s="91"/>
      <c r="R343" s="91"/>
      <c r="S343" s="91"/>
      <c r="T343" s="91"/>
    </row>
    <row r="344" spans="1:43" ht="83.25" hidden="1" customHeight="1" x14ac:dyDescent="0.2">
      <c r="A344" s="152" t="s">
        <v>1</v>
      </c>
      <c r="B344" s="112" t="s">
        <v>347</v>
      </c>
      <c r="C344" s="244" t="s">
        <v>311</v>
      </c>
      <c r="D344" s="289" t="s">
        <v>705</v>
      </c>
      <c r="E344" s="91">
        <v>31029</v>
      </c>
      <c r="F344" s="91"/>
      <c r="G344" s="91"/>
      <c r="H344" s="91" t="s">
        <v>2338</v>
      </c>
      <c r="I344" s="124" t="s">
        <v>2382</v>
      </c>
      <c r="J344" s="91" t="s">
        <v>2339</v>
      </c>
      <c r="K344" s="91" t="s">
        <v>811</v>
      </c>
      <c r="L344" s="93">
        <v>22121.41</v>
      </c>
      <c r="M344" s="93"/>
      <c r="N344" s="168" t="s">
        <v>812</v>
      </c>
      <c r="O344" s="91"/>
      <c r="P344" s="91"/>
      <c r="Q344" s="91" t="s">
        <v>824</v>
      </c>
      <c r="R344" s="91">
        <v>257</v>
      </c>
      <c r="S344" s="91" t="s">
        <v>2400</v>
      </c>
      <c r="T344" s="91">
        <v>4</v>
      </c>
      <c r="U344" s="169">
        <v>5450</v>
      </c>
      <c r="V344" s="168" t="s">
        <v>811</v>
      </c>
      <c r="W344" s="168" t="s">
        <v>769</v>
      </c>
      <c r="X344" s="168" t="s">
        <v>826</v>
      </c>
      <c r="Y344" s="168" t="s">
        <v>822</v>
      </c>
      <c r="Z344" s="168" t="s">
        <v>816</v>
      </c>
    </row>
    <row r="345" spans="1:43" ht="66.75" hidden="1" customHeight="1" x14ac:dyDescent="0.2">
      <c r="A345" s="4" t="s">
        <v>1</v>
      </c>
      <c r="B345" s="5" t="s">
        <v>447</v>
      </c>
      <c r="C345" s="90" t="s">
        <v>312</v>
      </c>
      <c r="D345" s="289" t="s">
        <v>706</v>
      </c>
      <c r="E345" s="124">
        <v>9546</v>
      </c>
      <c r="F345" s="91">
        <v>2935</v>
      </c>
      <c r="G345" s="91">
        <v>390</v>
      </c>
      <c r="H345" s="91" t="s">
        <v>1848</v>
      </c>
      <c r="I345" s="124" t="s">
        <v>2382</v>
      </c>
      <c r="J345" s="91" t="s">
        <v>1849</v>
      </c>
      <c r="K345" s="91" t="s">
        <v>811</v>
      </c>
      <c r="L345" s="108">
        <v>1015.88</v>
      </c>
      <c r="M345" s="108">
        <v>765.57</v>
      </c>
      <c r="N345" s="168" t="s">
        <v>812</v>
      </c>
      <c r="O345" s="91"/>
      <c r="P345" s="91"/>
      <c r="Q345" s="91" t="s">
        <v>825</v>
      </c>
      <c r="R345" s="91">
        <v>184</v>
      </c>
      <c r="S345" s="91" t="s">
        <v>2400</v>
      </c>
      <c r="T345" s="91">
        <v>4</v>
      </c>
      <c r="U345" s="168" t="s">
        <v>1850</v>
      </c>
      <c r="V345" s="168" t="s">
        <v>811</v>
      </c>
      <c r="W345" s="168" t="s">
        <v>771</v>
      </c>
      <c r="X345" s="168" t="s">
        <v>827</v>
      </c>
      <c r="Y345" s="168" t="s">
        <v>822</v>
      </c>
      <c r="Z345" s="168" t="s">
        <v>816</v>
      </c>
    </row>
    <row r="346" spans="1:43" s="148" customFormat="1" ht="131.25" hidden="1" customHeight="1" x14ac:dyDescent="0.2">
      <c r="A346" s="4" t="s">
        <v>1</v>
      </c>
      <c r="B346" s="5" t="s">
        <v>448</v>
      </c>
      <c r="C346" s="90" t="s">
        <v>313</v>
      </c>
      <c r="D346" s="289" t="s">
        <v>2614</v>
      </c>
      <c r="E346" s="91">
        <v>13627</v>
      </c>
      <c r="F346" s="91">
        <v>4432</v>
      </c>
      <c r="G346" s="91">
        <v>321</v>
      </c>
      <c r="H346" s="91" t="s">
        <v>2224</v>
      </c>
      <c r="I346" s="124" t="s">
        <v>813</v>
      </c>
      <c r="J346" s="91"/>
      <c r="K346" s="91" t="s">
        <v>811</v>
      </c>
      <c r="L346" s="93">
        <v>949.41</v>
      </c>
      <c r="M346" s="93">
        <v>439</v>
      </c>
      <c r="N346" s="168" t="s">
        <v>811</v>
      </c>
      <c r="O346" s="91" t="s">
        <v>839</v>
      </c>
      <c r="P346" s="91"/>
      <c r="Q346" s="91" t="s">
        <v>825</v>
      </c>
      <c r="R346" s="91">
        <v>250</v>
      </c>
      <c r="S346" s="91" t="s">
        <v>846</v>
      </c>
      <c r="T346" s="91">
        <v>9</v>
      </c>
      <c r="U346" s="168" t="s">
        <v>2225</v>
      </c>
      <c r="V346" s="168" t="s">
        <v>811</v>
      </c>
      <c r="W346" s="168" t="s">
        <v>771</v>
      </c>
      <c r="X346" s="168" t="s">
        <v>827</v>
      </c>
      <c r="Y346" s="168" t="s">
        <v>821</v>
      </c>
      <c r="Z346" s="168" t="s">
        <v>811</v>
      </c>
      <c r="AA346" s="168" t="s">
        <v>793</v>
      </c>
      <c r="AB346" s="168" t="s">
        <v>795</v>
      </c>
      <c r="AC346" s="168" t="s">
        <v>806</v>
      </c>
      <c r="AD346" s="168" t="s">
        <v>812</v>
      </c>
      <c r="AE346" s="168"/>
      <c r="AF346" s="168"/>
      <c r="AG346" s="168"/>
      <c r="AH346" s="168"/>
      <c r="AI346" s="168"/>
      <c r="AJ346" s="168"/>
      <c r="AK346" s="168"/>
      <c r="AL346" s="168"/>
      <c r="AM346" s="168"/>
      <c r="AN346" s="168"/>
      <c r="AO346" s="168"/>
      <c r="AP346" s="169"/>
      <c r="AQ346" s="149"/>
    </row>
    <row r="347" spans="1:43" s="11" customFormat="1" ht="63.75" hidden="1" customHeight="1" x14ac:dyDescent="0.2">
      <c r="A347" s="4" t="s">
        <v>1</v>
      </c>
      <c r="B347" s="9" t="s">
        <v>448</v>
      </c>
      <c r="C347" s="73" t="s">
        <v>451</v>
      </c>
      <c r="D347" s="9" t="s">
        <v>707</v>
      </c>
      <c r="E347" s="107">
        <v>281</v>
      </c>
      <c r="F347" s="107">
        <v>48</v>
      </c>
      <c r="G347" s="107">
        <v>1</v>
      </c>
      <c r="H347" s="107" t="s">
        <v>2131</v>
      </c>
      <c r="I347" s="107" t="s">
        <v>2382</v>
      </c>
      <c r="J347" s="107"/>
      <c r="K347" s="107"/>
      <c r="L347" s="108">
        <v>19.989999999999998</v>
      </c>
      <c r="M347" s="108"/>
      <c r="N347" s="169"/>
      <c r="O347" s="107"/>
      <c r="P347" s="107"/>
      <c r="Q347" s="107"/>
      <c r="R347" s="107"/>
      <c r="S347" s="107"/>
      <c r="T347" s="107"/>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row>
    <row r="348" spans="1:43" ht="192" hidden="1" customHeight="1" x14ac:dyDescent="0.2">
      <c r="A348" s="82" t="s">
        <v>1</v>
      </c>
      <c r="B348" s="112" t="s">
        <v>449</v>
      </c>
      <c r="C348" s="72" t="s">
        <v>314</v>
      </c>
      <c r="D348" s="289" t="s">
        <v>2613</v>
      </c>
      <c r="E348" s="91">
        <v>67943</v>
      </c>
      <c r="F348" s="91">
        <v>7650</v>
      </c>
      <c r="G348" s="91">
        <v>422</v>
      </c>
      <c r="H348" s="91" t="s">
        <v>2036</v>
      </c>
      <c r="I348" s="124" t="s">
        <v>2382</v>
      </c>
      <c r="J348" s="91" t="s">
        <v>2037</v>
      </c>
      <c r="K348" s="91" t="s">
        <v>1566</v>
      </c>
      <c r="L348" s="93">
        <v>6439</v>
      </c>
      <c r="M348" s="93">
        <v>1074</v>
      </c>
      <c r="N348" s="168" t="s">
        <v>812</v>
      </c>
      <c r="O348" s="91"/>
      <c r="P348" s="91"/>
      <c r="Q348" s="91" t="s">
        <v>824</v>
      </c>
      <c r="R348" s="91">
        <v>664</v>
      </c>
      <c r="S348" s="91" t="s">
        <v>846</v>
      </c>
      <c r="T348" s="91">
        <v>6</v>
      </c>
      <c r="U348" s="168">
        <v>3800</v>
      </c>
      <c r="V348" s="168" t="s">
        <v>811</v>
      </c>
      <c r="W348" s="168" t="s">
        <v>769</v>
      </c>
      <c r="X348" s="168" t="s">
        <v>826</v>
      </c>
      <c r="Y348" s="168" t="s">
        <v>820</v>
      </c>
      <c r="Z348" s="168" t="s">
        <v>816</v>
      </c>
      <c r="AO348" s="168" t="s">
        <v>2038</v>
      </c>
      <c r="AP348" s="169" t="s">
        <v>2039</v>
      </c>
    </row>
    <row r="349" spans="1:43" ht="89.25" hidden="1" customHeight="1" x14ac:dyDescent="0.2">
      <c r="A349" s="4" t="s">
        <v>1</v>
      </c>
      <c r="B349" s="5" t="s">
        <v>448</v>
      </c>
      <c r="C349" s="90" t="s">
        <v>315</v>
      </c>
      <c r="D349" s="289" t="s">
        <v>708</v>
      </c>
      <c r="E349" s="91">
        <v>5715</v>
      </c>
      <c r="F349" s="91">
        <v>152</v>
      </c>
      <c r="G349" s="91">
        <v>21</v>
      </c>
      <c r="H349" s="91" t="s">
        <v>1852</v>
      </c>
      <c r="I349" s="124" t="s">
        <v>2382</v>
      </c>
      <c r="J349" s="91"/>
      <c r="K349" s="91"/>
      <c r="L349" s="93">
        <v>406.56</v>
      </c>
      <c r="M349" s="93">
        <v>1670</v>
      </c>
      <c r="O349" s="91"/>
      <c r="P349" s="91"/>
      <c r="Q349" s="91" t="s">
        <v>824</v>
      </c>
      <c r="R349" s="228">
        <v>39.5</v>
      </c>
      <c r="S349" s="91" t="s">
        <v>845</v>
      </c>
      <c r="T349" s="91">
        <v>0</v>
      </c>
      <c r="V349" s="168" t="s">
        <v>811</v>
      </c>
      <c r="W349" s="168" t="s">
        <v>1524</v>
      </c>
      <c r="X349" s="168" t="s">
        <v>828</v>
      </c>
      <c r="Y349" s="168" t="s">
        <v>821</v>
      </c>
      <c r="Z349" s="168" t="s">
        <v>816</v>
      </c>
      <c r="AD349" s="168" t="s">
        <v>812</v>
      </c>
      <c r="AP349" s="168" t="s">
        <v>1864</v>
      </c>
    </row>
    <row r="350" spans="1:43" ht="130.5" hidden="1" customHeight="1" x14ac:dyDescent="0.2">
      <c r="A350" s="4" t="s">
        <v>1</v>
      </c>
      <c r="B350" s="112" t="s">
        <v>457</v>
      </c>
      <c r="C350" s="90" t="s">
        <v>316</v>
      </c>
      <c r="D350" s="289" t="s">
        <v>709</v>
      </c>
      <c r="E350" s="91">
        <v>44078</v>
      </c>
      <c r="F350" s="91">
        <v>17021</v>
      </c>
      <c r="G350" s="91">
        <v>1158</v>
      </c>
      <c r="H350" s="91" t="s">
        <v>2102</v>
      </c>
      <c r="I350" s="124" t="s">
        <v>2382</v>
      </c>
      <c r="J350" s="91" t="s">
        <v>2103</v>
      </c>
      <c r="K350" s="91" t="s">
        <v>811</v>
      </c>
      <c r="L350" s="93">
        <v>5262.15</v>
      </c>
      <c r="M350" s="93">
        <v>996.09</v>
      </c>
      <c r="N350" s="174" t="s">
        <v>812</v>
      </c>
      <c r="O350" s="91"/>
      <c r="P350" s="91"/>
      <c r="Q350" s="91" t="s">
        <v>824</v>
      </c>
      <c r="R350" s="91">
        <v>505</v>
      </c>
      <c r="S350" s="91" t="s">
        <v>2400</v>
      </c>
      <c r="T350" s="91">
        <v>12</v>
      </c>
      <c r="U350" s="174">
        <v>9740</v>
      </c>
      <c r="V350" s="174" t="s">
        <v>811</v>
      </c>
      <c r="W350" s="174" t="s">
        <v>769</v>
      </c>
      <c r="X350" s="174" t="s">
        <v>827</v>
      </c>
      <c r="Y350" s="168" t="s">
        <v>2388</v>
      </c>
      <c r="Z350" s="174" t="s">
        <v>816</v>
      </c>
      <c r="AO350" s="174" t="s">
        <v>2104</v>
      </c>
      <c r="AP350" s="178" t="s">
        <v>2105</v>
      </c>
    </row>
    <row r="351" spans="1:43" ht="73.5" hidden="1" customHeight="1" x14ac:dyDescent="0.2">
      <c r="A351" s="219" t="s">
        <v>3</v>
      </c>
      <c r="B351" s="219" t="s">
        <v>1803</v>
      </c>
      <c r="C351" s="72" t="s">
        <v>1804</v>
      </c>
      <c r="D351" s="5" t="s">
        <v>1804</v>
      </c>
      <c r="E351" s="91">
        <v>44078</v>
      </c>
      <c r="F351" s="91" t="s">
        <v>1804</v>
      </c>
      <c r="G351" s="91" t="s">
        <v>1804</v>
      </c>
      <c r="H351" s="91" t="s">
        <v>1805</v>
      </c>
      <c r="I351" s="124" t="s">
        <v>813</v>
      </c>
      <c r="J351" s="91" t="s">
        <v>1566</v>
      </c>
      <c r="K351" s="91" t="s">
        <v>811</v>
      </c>
      <c r="L351" s="93" t="s">
        <v>1806</v>
      </c>
      <c r="M351" s="93" t="s">
        <v>1806</v>
      </c>
      <c r="N351" s="168" t="s">
        <v>811</v>
      </c>
      <c r="O351" s="91" t="s">
        <v>842</v>
      </c>
      <c r="P351" s="91" t="s">
        <v>1807</v>
      </c>
      <c r="Q351" s="91" t="s">
        <v>825</v>
      </c>
      <c r="R351" s="91">
        <v>13</v>
      </c>
      <c r="S351" s="91" t="s">
        <v>860</v>
      </c>
      <c r="T351" s="91">
        <v>1</v>
      </c>
      <c r="U351" s="168" t="s">
        <v>1808</v>
      </c>
      <c r="V351" s="168" t="s">
        <v>811</v>
      </c>
      <c r="W351" s="168" t="s">
        <v>1524</v>
      </c>
      <c r="X351" s="168" t="s">
        <v>826</v>
      </c>
      <c r="Y351" s="168" t="s">
        <v>821</v>
      </c>
      <c r="Z351" s="168" t="s">
        <v>816</v>
      </c>
      <c r="AD351" s="168" t="s">
        <v>811</v>
      </c>
      <c r="AE351" s="168" t="s">
        <v>860</v>
      </c>
      <c r="AF351" s="168" t="s">
        <v>1809</v>
      </c>
      <c r="AG351" s="168" t="s">
        <v>1810</v>
      </c>
      <c r="AH351" s="168" t="s">
        <v>817</v>
      </c>
      <c r="AJ351" s="168" t="s">
        <v>1811</v>
      </c>
      <c r="AK351" s="168">
        <v>29</v>
      </c>
      <c r="AL351" s="168">
        <v>37</v>
      </c>
      <c r="AM351" s="168">
        <v>25.2</v>
      </c>
      <c r="AN351" s="168">
        <v>27.2</v>
      </c>
      <c r="AP351" s="168" t="s">
        <v>1812</v>
      </c>
      <c r="AQ351" s="276" t="s">
        <v>2495</v>
      </c>
    </row>
    <row r="352" spans="1:43" ht="45" hidden="1" customHeight="1" x14ac:dyDescent="0.2">
      <c r="A352" s="219" t="s">
        <v>9</v>
      </c>
      <c r="B352" s="219" t="s">
        <v>1816</v>
      </c>
      <c r="C352" s="56" t="s">
        <v>1827</v>
      </c>
      <c r="D352" s="5" t="s">
        <v>1825</v>
      </c>
      <c r="E352" s="91"/>
      <c r="F352" s="91"/>
      <c r="G352" s="91"/>
      <c r="H352" s="91" t="s">
        <v>1826</v>
      </c>
      <c r="I352" s="124" t="s">
        <v>813</v>
      </c>
      <c r="J352" s="91" t="s">
        <v>1505</v>
      </c>
      <c r="K352" s="91" t="s">
        <v>1505</v>
      </c>
      <c r="L352" s="93"/>
      <c r="M352" s="93"/>
      <c r="N352" s="168" t="s">
        <v>811</v>
      </c>
      <c r="O352" s="91" t="s">
        <v>839</v>
      </c>
      <c r="P352" s="91"/>
      <c r="Q352" s="91" t="s">
        <v>825</v>
      </c>
      <c r="R352" s="91"/>
      <c r="S352" s="91"/>
      <c r="T352" s="91"/>
      <c r="AQ352" s="276" t="s">
        <v>2495</v>
      </c>
    </row>
    <row r="353" spans="1:121" s="299" customFormat="1" ht="156.75" hidden="1" customHeight="1" x14ac:dyDescent="0.2">
      <c r="A353" s="294"/>
      <c r="B353" s="294"/>
      <c r="C353" s="294"/>
      <c r="D353" s="304"/>
      <c r="E353" s="304"/>
      <c r="F353" s="304"/>
      <c r="G353" s="304"/>
      <c r="H353" s="304"/>
      <c r="I353" s="304"/>
      <c r="J353" s="304"/>
      <c r="K353" s="304"/>
      <c r="L353" s="305"/>
      <c r="M353" s="304"/>
      <c r="N353" s="304"/>
      <c r="O353" s="304"/>
      <c r="P353" s="304"/>
      <c r="Q353" s="304"/>
      <c r="R353" s="304"/>
      <c r="S353" s="191"/>
      <c r="T353" s="304"/>
      <c r="U353" s="304"/>
      <c r="V353" s="304"/>
      <c r="W353" s="304"/>
      <c r="X353" s="295"/>
      <c r="Y353" s="304"/>
      <c r="Z353" s="304"/>
      <c r="AA353" s="304"/>
      <c r="AB353" s="304"/>
      <c r="AC353" s="304"/>
      <c r="AD353" s="304"/>
      <c r="AE353" s="304"/>
      <c r="AF353" s="304"/>
      <c r="AG353" s="304"/>
      <c r="AH353" s="304"/>
      <c r="AI353" s="304"/>
      <c r="AJ353" s="304"/>
      <c r="AK353" s="304"/>
      <c r="AL353" s="304"/>
      <c r="AM353" s="304"/>
      <c r="AN353" s="304"/>
      <c r="AO353" s="304"/>
      <c r="AP353" s="306"/>
      <c r="AQ353" s="300"/>
      <c r="AR353" s="307"/>
      <c r="AS353" s="307"/>
      <c r="AT353" s="307"/>
      <c r="AU353" s="307"/>
      <c r="AV353" s="307"/>
      <c r="AW353" s="307"/>
      <c r="AX353" s="307"/>
      <c r="AY353" s="307"/>
      <c r="AZ353" s="307"/>
      <c r="BA353" s="307"/>
      <c r="BB353" s="307"/>
      <c r="BC353" s="307"/>
      <c r="BD353" s="307"/>
      <c r="BE353" s="307"/>
      <c r="BF353" s="307"/>
      <c r="BG353" s="307"/>
      <c r="BH353" s="307"/>
      <c r="BI353" s="307"/>
      <c r="BJ353" s="307"/>
      <c r="BK353" s="307"/>
      <c r="BL353" s="307"/>
      <c r="BM353" s="307"/>
      <c r="BN353" s="307"/>
      <c r="BO353" s="307"/>
      <c r="BP353" s="307"/>
      <c r="BQ353" s="307"/>
      <c r="BR353" s="307"/>
      <c r="BS353" s="307"/>
      <c r="BT353" s="307"/>
      <c r="BU353" s="307"/>
      <c r="BV353" s="307"/>
      <c r="BW353" s="307"/>
      <c r="BX353" s="307"/>
      <c r="BY353" s="307"/>
      <c r="BZ353" s="307"/>
      <c r="CA353" s="307"/>
      <c r="CB353" s="307"/>
      <c r="CC353" s="307"/>
      <c r="CD353" s="307"/>
      <c r="CE353" s="307"/>
      <c r="CF353" s="307"/>
      <c r="CG353" s="307"/>
      <c r="CH353" s="307"/>
      <c r="CI353" s="307"/>
      <c r="CJ353" s="307"/>
      <c r="CK353" s="307"/>
      <c r="CL353" s="307"/>
      <c r="CM353" s="307"/>
      <c r="CN353" s="307"/>
      <c r="CO353" s="307"/>
      <c r="CP353" s="307"/>
      <c r="CQ353" s="307"/>
      <c r="CR353" s="307"/>
      <c r="CS353" s="307"/>
      <c r="CT353" s="307"/>
      <c r="CU353" s="307"/>
      <c r="CV353" s="307"/>
      <c r="CW353" s="307"/>
      <c r="CX353" s="307"/>
      <c r="CY353" s="307"/>
      <c r="CZ353" s="307"/>
      <c r="DA353" s="307"/>
      <c r="DB353" s="307"/>
      <c r="DC353" s="307"/>
      <c r="DD353" s="307"/>
      <c r="DE353" s="307"/>
      <c r="DF353" s="307"/>
      <c r="DG353" s="307"/>
      <c r="DH353" s="307"/>
      <c r="DI353" s="307"/>
      <c r="DJ353" s="307"/>
      <c r="DK353" s="307"/>
      <c r="DL353" s="307"/>
      <c r="DM353" s="307"/>
      <c r="DN353" s="307"/>
      <c r="DO353" s="307"/>
      <c r="DP353" s="307"/>
      <c r="DQ353" s="307"/>
    </row>
    <row r="354" spans="1:121" s="253" customFormat="1" ht="73.900000000000006" hidden="1" customHeight="1" x14ac:dyDescent="0.2">
      <c r="A354" s="192" t="s">
        <v>4</v>
      </c>
      <c r="B354" s="84" t="s">
        <v>350</v>
      </c>
      <c r="C354" s="192" t="s">
        <v>2277</v>
      </c>
      <c r="D354" s="84" t="s">
        <v>2278</v>
      </c>
      <c r="E354" s="124">
        <v>448</v>
      </c>
      <c r="F354" s="124">
        <v>125</v>
      </c>
      <c r="G354" s="124">
        <v>5</v>
      </c>
      <c r="H354" s="124"/>
      <c r="I354" s="124" t="s">
        <v>2411</v>
      </c>
      <c r="J354" s="124"/>
      <c r="K354" s="124"/>
      <c r="L354" s="125">
        <v>19.909589041095892</v>
      </c>
      <c r="M354" s="125">
        <v>0.29041095890410956</v>
      </c>
      <c r="N354" s="168"/>
      <c r="O354" s="124"/>
      <c r="P354" s="124"/>
      <c r="Q354" s="124" t="s">
        <v>825</v>
      </c>
      <c r="R354" s="124">
        <v>24.484000000000002</v>
      </c>
      <c r="S354" s="124" t="s">
        <v>716</v>
      </c>
      <c r="T354" s="124">
        <v>0</v>
      </c>
      <c r="U354" s="169">
        <v>0</v>
      </c>
      <c r="V354" s="168" t="s">
        <v>811</v>
      </c>
      <c r="W354" s="168" t="s">
        <v>1524</v>
      </c>
      <c r="X354" s="168" t="s">
        <v>827</v>
      </c>
      <c r="Y354" s="168" t="s">
        <v>822</v>
      </c>
      <c r="Z354" s="168" t="s">
        <v>816</v>
      </c>
      <c r="AA354" s="168"/>
      <c r="AB354" s="168"/>
      <c r="AC354" s="168"/>
      <c r="AD354" s="168"/>
      <c r="AE354" s="168"/>
      <c r="AF354" s="168"/>
      <c r="AG354" s="168"/>
      <c r="AH354" s="168"/>
      <c r="AI354" s="168"/>
      <c r="AJ354" s="168"/>
      <c r="AK354" s="168"/>
      <c r="AL354" s="168"/>
      <c r="AM354" s="168"/>
      <c r="AN354" s="168"/>
      <c r="AO354" s="168"/>
      <c r="AP354" s="169"/>
      <c r="AQ354" s="333" t="s">
        <v>2495</v>
      </c>
    </row>
    <row r="355" spans="1:121" s="298" customFormat="1" ht="90" hidden="1" customHeight="1" x14ac:dyDescent="0.2">
      <c r="A355" s="318"/>
      <c r="B355" s="319"/>
      <c r="C355" s="320"/>
      <c r="D355" s="320"/>
      <c r="E355" s="321"/>
      <c r="F355" s="321"/>
      <c r="G355" s="321"/>
      <c r="H355" s="321"/>
      <c r="I355" s="321"/>
      <c r="J355" s="321"/>
      <c r="K355" s="321"/>
      <c r="L355" s="322"/>
      <c r="M355" s="323"/>
      <c r="N355" s="324"/>
      <c r="O355" s="321"/>
      <c r="P355" s="321"/>
      <c r="Q355" s="321"/>
      <c r="R355" s="325"/>
      <c r="S355" s="321"/>
      <c r="T355" s="326"/>
      <c r="U355" s="327"/>
      <c r="V355" s="324"/>
      <c r="W355" s="328"/>
      <c r="X355" s="324"/>
      <c r="Y355" s="324"/>
      <c r="Z355" s="324"/>
      <c r="AA355" s="324"/>
      <c r="AB355" s="328"/>
      <c r="AC355" s="328"/>
      <c r="AD355" s="324"/>
      <c r="AE355" s="324"/>
      <c r="AF355" s="324"/>
      <c r="AG355" s="329"/>
      <c r="AH355" s="324"/>
      <c r="AI355" s="330"/>
      <c r="AJ355" s="330"/>
      <c r="AK355" s="328"/>
      <c r="AL355" s="324"/>
      <c r="AM355" s="328"/>
      <c r="AN355" s="328"/>
      <c r="AO355" s="328"/>
      <c r="AP355" s="328"/>
      <c r="AQ355" s="300"/>
    </row>
    <row r="356" spans="1:121" s="298" customFormat="1" ht="114.75" hidden="1" customHeight="1" x14ac:dyDescent="0.2">
      <c r="A356" s="318"/>
      <c r="B356" s="319"/>
      <c r="C356" s="320"/>
      <c r="D356" s="320"/>
      <c r="E356" s="321"/>
      <c r="F356" s="321"/>
      <c r="G356" s="321"/>
      <c r="H356" s="321"/>
      <c r="I356" s="321"/>
      <c r="J356" s="321"/>
      <c r="K356" s="321"/>
      <c r="L356" s="322"/>
      <c r="M356" s="323"/>
      <c r="N356" s="324"/>
      <c r="O356" s="321"/>
      <c r="P356" s="321"/>
      <c r="Q356" s="321"/>
      <c r="R356" s="331"/>
      <c r="S356" s="321"/>
      <c r="T356" s="321"/>
      <c r="U356" s="324"/>
      <c r="V356" s="324"/>
      <c r="W356" s="328"/>
      <c r="X356" s="324"/>
      <c r="Y356" s="324"/>
      <c r="Z356" s="324"/>
      <c r="AA356" s="324"/>
      <c r="AB356" s="328"/>
      <c r="AC356" s="328"/>
      <c r="AD356" s="324"/>
      <c r="AE356" s="324"/>
      <c r="AF356" s="324"/>
      <c r="AG356" s="329"/>
      <c r="AH356" s="324"/>
      <c r="AI356" s="324"/>
      <c r="AJ356" s="330"/>
      <c r="AK356" s="324"/>
      <c r="AL356" s="324"/>
      <c r="AM356" s="324"/>
      <c r="AN356" s="324"/>
      <c r="AO356" s="328"/>
      <c r="AP356" s="328"/>
      <c r="AQ356" s="300"/>
    </row>
    <row r="357" spans="1:121" ht="38.25" hidden="1" x14ac:dyDescent="0.2">
      <c r="A357" s="112" t="s">
        <v>9</v>
      </c>
      <c r="B357" s="5" t="s">
        <v>374</v>
      </c>
      <c r="C357" s="111" t="s">
        <v>2536</v>
      </c>
      <c r="D357" s="284" t="s">
        <v>2537</v>
      </c>
    </row>
    <row r="358" spans="1:121" ht="38.25" hidden="1" x14ac:dyDescent="0.2">
      <c r="A358" s="115" t="s">
        <v>14</v>
      </c>
      <c r="B358" s="289" t="s">
        <v>2546</v>
      </c>
      <c r="C358" s="111" t="s">
        <v>2547</v>
      </c>
      <c r="D358" s="284" t="s">
        <v>2548</v>
      </c>
    </row>
    <row r="359" spans="1:121" ht="51" hidden="1" x14ac:dyDescent="0.2">
      <c r="A359" s="4" t="s">
        <v>17</v>
      </c>
      <c r="B359" s="112" t="s">
        <v>418</v>
      </c>
      <c r="C359" s="111" t="s">
        <v>2575</v>
      </c>
      <c r="D359" s="308" t="s">
        <v>2574</v>
      </c>
    </row>
    <row r="360" spans="1:121" ht="51" hidden="1" x14ac:dyDescent="0.2">
      <c r="A360" s="110" t="s">
        <v>1</v>
      </c>
      <c r="B360" s="289" t="s">
        <v>2602</v>
      </c>
      <c r="C360" s="110" t="s">
        <v>294</v>
      </c>
      <c r="D360" s="308" t="s">
        <v>2600</v>
      </c>
    </row>
    <row r="361" spans="1:121" ht="51" hidden="1" x14ac:dyDescent="0.2">
      <c r="A361" s="110" t="s">
        <v>1</v>
      </c>
      <c r="B361" s="289" t="s">
        <v>2602</v>
      </c>
      <c r="C361" s="110" t="s">
        <v>295</v>
      </c>
      <c r="D361" s="308" t="s">
        <v>626</v>
      </c>
    </row>
    <row r="362" spans="1:121" ht="51" hidden="1" x14ac:dyDescent="0.2">
      <c r="A362" s="110" t="s">
        <v>1</v>
      </c>
      <c r="B362" s="289" t="s">
        <v>2606</v>
      </c>
      <c r="C362" s="332" t="s">
        <v>450</v>
      </c>
      <c r="D362" s="308" t="s">
        <v>2604</v>
      </c>
    </row>
    <row r="363" spans="1:121" ht="51" hidden="1" x14ac:dyDescent="0.2">
      <c r="A363" s="110" t="s">
        <v>1</v>
      </c>
      <c r="B363" s="289" t="s">
        <v>2602</v>
      </c>
      <c r="C363" s="110" t="s">
        <v>297</v>
      </c>
      <c r="D363" s="308" t="s">
        <v>2607</v>
      </c>
    </row>
    <row r="364" spans="1:121" ht="51" hidden="1" x14ac:dyDescent="0.2">
      <c r="A364" s="110" t="s">
        <v>1</v>
      </c>
      <c r="B364" s="289" t="s">
        <v>2610</v>
      </c>
      <c r="C364" s="110" t="s">
        <v>299</v>
      </c>
      <c r="D364" s="308" t="s">
        <v>2611</v>
      </c>
    </row>
    <row r="365" spans="1:121" ht="51" hidden="1" x14ac:dyDescent="0.2">
      <c r="A365" s="110" t="s">
        <v>1</v>
      </c>
      <c r="B365" s="289" t="s">
        <v>2606</v>
      </c>
      <c r="C365" s="110" t="s">
        <v>313</v>
      </c>
      <c r="D365" s="289" t="s">
        <v>2615</v>
      </c>
    </row>
    <row r="366" spans="1:121" x14ac:dyDescent="0.2">
      <c r="B366" s="302"/>
    </row>
    <row r="375" spans="4:4" x14ac:dyDescent="0.2">
      <c r="D375" s="303" t="s">
        <v>2554</v>
      </c>
    </row>
  </sheetData>
  <sheetProtection algorithmName="SHA-512" hashValue="THGiITg6dycUiu+k6UOosdF7zOBj3B/6j2NwKpGal8By46Y3IyUvNFs6TerWXdYXvwp6def1mGyyiJdBlFYD6w==" saltValue="d0CGBqI1l6Rcx5M4hqkDWg==" spinCount="100000" sheet="1" formatCells="0" sort="0"/>
  <autoFilter ref="A1:AQ365">
    <filterColumn colId="0">
      <filters>
        <filter val="Sisačko-moslavačka"/>
      </filters>
    </filterColumn>
    <filterColumn colId="1">
      <filters>
        <filter val="PRIVREDA d.o.o. _x000a_(12266526926) Gundulićeva 14, 44250 Petrinja"/>
      </filters>
    </filterColumn>
  </autoFilter>
  <dataValidations count="41">
    <dataValidation type="list" allowBlank="1" showInputMessage="1" showErrorMessage="1" sqref="O235:O240 O158:O175 O284 O253:O281 O183:O212 O20:O34 O37 O152:O155 O354 O91:O123 O15:O17 O307:O352 O179:O181 O2:O12 O222:O223 O225:O229 O231:O233 O242:O251 O214:O219 O297:O300 O41:O88 O125:O128 O130:O146 N129">
      <formula1>aer</formula1>
    </dataValidation>
    <dataValidation type="list" allowBlank="1" showInputMessage="1" showErrorMessage="1" sqref="AD284 K284 N284 V284 N297:N300 V297:V300 AD297:AD300 V15:V17 N15:N17 K15:K17 AD37 V37 N37 K37 K172:K174 K183:K187 AD15:AD17 N179:N181 K179:K181 V179:V181 AD179:AD181 V235:V240 N152:N155 K152:K155 V152:V155 AD152:AD155 AD20:AD34 AD222:AD223 V222:V223 K222:K223 N222:N223 N225:N229 AD225:AD229 V225:V229 K225:K229 K235:K240 N235:N240 AD235:AD240 K231:K233 AD242:AD251 V242:V251 K242:K251 N242:N251 V231:V233 AD231:AD233 N231:N233 V20:V34 N20:N34 K20:K34 V253:V281 N183:N212 K354 N307:N352 K307:K328 N41:N71 K41:K88 V158:V175 K297:K300 AD354 V354 N354 N73:N88 AD41:AD88 V41:V88 AD158:AD175 N158:N175 K158:K170 V2:V12 K189:K196 N130:N146 K253:K281 N253:N281 AD253:AD281 V91:V123 V138:V146 K330:K352 V307:V352 AD307:AD352 N2:N12 K2:K12 AD2:AD12 N91:N123 K91:K123 AD91:AD123 K130:K146 AD130:AD146 N214:N219 V183:V219 AD183:AD219 K198:K219 AD125:AD128 K125:K128 N125:N128 V125:V128 V130:V136 AC129 J129 M129 U129">
      <formula1>DANE</formula1>
    </dataValidation>
    <dataValidation type="list" allowBlank="1" showInputMessage="1" showErrorMessage="1" sqref="P129">
      <formula1>sustav</formula1>
    </dataValidation>
    <dataValidation type="list" allowBlank="1" showInputMessage="1" showErrorMessage="1" sqref="V129">
      <formula1>dez</formula1>
    </dataValidation>
    <dataValidation type="list" allowBlank="1" showInputMessage="1" showErrorMessage="1" sqref="X235:X240 X158:X175 X297:X300 X284 X253:X281 X15:X17 X183:X219 X37 X152:X155 X307:X354 X179:X181 X20:X34 X222:X223 X225:X229 X41:X88 X231:X233 X242:X251 X2:X12 X91:X123 X125:X128 X130:X146">
      <formula1>lab</formula1>
    </dataValidation>
    <dataValidation type="list" allowBlank="1" showInputMessage="1" showErrorMessage="1" sqref="X129">
      <formula1>J</formula1>
    </dataValidation>
    <dataValidation type="list" allowBlank="1" showInputMessage="1" showErrorMessage="1" sqref="Z235:Z240 Z158:Z175 Z354 Z284 Z253:Z281 Z15:Z17 Z183:Z219 Z37 Z152:Z155 Z179:Z181 Z307:Z352 Z20:Z34 Z222:Z223 Z225:Z229 Z41:Z88 Z231:Z233 Z242:Z251 Z2:Z12 Z297:Z300 Z91:Z123 Z125:Z128 Z130:Z146">
      <formula1>DA</formula1>
    </dataValidation>
    <dataValidation type="list" allowBlank="1" showInputMessage="1" showErrorMessage="1" sqref="AA235:AA240 AA158:AA175 AA354 AA284 AA253:AA281 AA15:AA17 AA183:AA219 AA37 AA152:AA155 AA307:AA352 AA179:AA181 AA20:AA34 AA222:AA223 AA225:AA229 AA41:AA88 AA231:AA233 AA242:AA251 AA2:AA12 AA297:AA300 AA91:AA123 AA125:AA128 AA130:AA146 Z129">
      <formula1>uzrok</formula1>
    </dataValidation>
    <dataValidation type="list" allowBlank="1" showInputMessage="1" showErrorMessage="1" sqref="AB235:AB240 AB158:AB175 AB354 AB284 AB253:AB281 AB15:AB17 AB183:AB219 AB37 AB152:AB155 AB307:AB352 AB179:AB181 AB20:AB34 AB222:AB223 AB225:AB229 AB41:AB88 AB231:AB233 AB242:AB251 AB2:AB12 AB297:AB300 AB91:AB123 AB125:AB128 AB130:AB146 AA129">
      <formula1>radnja</formula1>
    </dataValidation>
    <dataValidation type="list" allowBlank="1" showInputMessage="1" showErrorMessage="1" sqref="AC235:AC240 AC158:AC175 AC354 AC284 AC253:AC281 AC15:AC17 AC183:AC219 AC37 AC152:AC155 AC307:AC352 AC179:AC181 AC20:AC34 AC222:AC223 AC225:AC229 AC41:AC88 AC231:AC233 AC242:AC251 AC2:AC12 AC297:AC300 AC91:AC123 AC125:AC128 AC130:AC146 AB129">
      <formula1>vrijeme</formula1>
    </dataValidation>
    <dataValidation type="list" allowBlank="1" showInputMessage="1" showErrorMessage="1" sqref="AE183:AE219 AE158:AE175 AE235:AE240 AE284 AE253:AE281 AE15:AE17 AE2:AE12 AE37 AE152:AE155 AE354 AE307:AE352 AE179:AE181 AE20:AE34 AE222:AE223 AE225:AE229 AE41:AE71 AE231:AE233 AE242:AE251 AE91:AE123 AE297:AE300 AE73:AE88 AE125:AE128 AE130:AE146 AD129">
      <formula1>par</formula1>
    </dataValidation>
    <dataValidation type="list" allowBlank="1" showInputMessage="1" showErrorMessage="1" sqref="AH235:AH240 AH158:AH175 AH354 AH284 AH253:AH281 AH15:AH17 AH183:AH219 AH37 AH152:AH155 AH307:AH352 AH179:AH181 AH20:AH34 AH222:AH223 AH225:AH229 AH41:AH88 AH231:AH233 AH242:AH251 AH2:AH12 AH297:AH300 AH91:AH123 AH125:AH128 AH130:AH146 AG129">
      <formula1>prvo</formula1>
    </dataValidation>
    <dataValidation type="list" operator="equal" showDropDown="1" sqref="AG14 AI14:AO14 AQ14 AG147:AG151 AI147:AO151 AQ148:AQ151">
      <formula1>""</formula1>
      <formula2>0</formula2>
    </dataValidation>
    <dataValidation type="whole" operator="equal" allowBlank="1" sqref="U14 U147:U151">
      <formula1>0</formula1>
      <formula2>0</formula2>
    </dataValidation>
    <dataValidation type="list" allowBlank="1" showErrorMessage="1" sqref="AH14 AH147:AH151 AH282:AH283 AH285:AH296 AH301:AH306 AH18:AH19 AH35:AH36 AH38:AH40 AH156:AH157 AH176:AH178 AH182 AH220:AH221 AH224 AH230 AH234 AH241 AH252 AH124 AH89:AH90 AD355:AD356">
      <formula1>prvo</formula1>
      <formula2>0</formula2>
    </dataValidation>
    <dataValidation type="list" allowBlank="1" showErrorMessage="1" sqref="AE14 AE147:AE151 AE282:AE283 AE285:AE296 AE301:AE306 AE18:AE19 AE35:AE36 AE38:AE40 AE156:AE157 AE176:AE178 AE182 AE220:AE221 AE224 AE230 AE234 AE241 AE252 AE124 AE89:AE90 AA355:AA356">
      <formula1>par</formula1>
      <formula2>0</formula2>
    </dataValidation>
    <dataValidation type="list" allowBlank="1" showErrorMessage="1" sqref="AC14 AC147:AC151 AC282:AC283 AC285:AC296 AC301:AC306 AC18:AC19 AC35:AC36 AC38:AC40 AC156:AC157 AC176:AC178 AC182 AC220:AC221 AC224 AC230 AC234 AC241 AC252 AC124 AC89:AC90">
      <formula1>vrijeme</formula1>
      <formula2>0</formula2>
    </dataValidation>
    <dataValidation type="list" allowBlank="1" showErrorMessage="1" sqref="AB14 AB147:AB151 AB282:AB283 AB285:AB296 AB301:AB306 AB18:AB19 AB35:AB36 AB38:AB40 AB156:AB157 AB176:AB178 AB182 AB220:AB221 AB224 AB230 AB234 AB241 AB252 AB124 AB89:AB90">
      <formula1>radnja</formula1>
      <formula2>0</formula2>
    </dataValidation>
    <dataValidation type="list" allowBlank="1" showErrorMessage="1" sqref="AA14 AA147:AA151 AA282:AA283 AA285:AA296 AA301:AA306 AA18:AA19 AA35:AA36 AA38:AA40 AA156:AA157 AA176:AA178 AA182 AA220:AA221 AA224 AA230 AA234 AA241 AA252 AA124 AA89:AA90 X355:X356">
      <formula1>uzrok</formula1>
      <formula2>0</formula2>
    </dataValidation>
    <dataValidation type="list" allowBlank="1" showErrorMessage="1" sqref="Z14 Z147:Z151 Z282:Z283 Z285:Z296 Z301:Z306 Z18:Z19 Z35:Z36 Z38:Z40 Z156:Z157 Z176:Z178 Z182 Z220:Z221 Z224 Z230 Z234 Z241 Z252 Z124 Z89:Z90">
      <formula1>DA</formula1>
      <formula2>0</formula2>
    </dataValidation>
    <dataValidation type="list" allowBlank="1" showErrorMessage="1" sqref="X14 X147:X151 X282:X283 X285:X296 X301:X306 X18:X19 X35:X36 X38:X40 X156:X157 X176:X178 X182 X220:X221 X224 X230 X234 X241 X252 X124 X89:X90 U355:U356">
      <formula1>lab</formula1>
      <formula2>0</formula2>
    </dataValidation>
    <dataValidation type="list" allowBlank="1" showErrorMessage="1" sqref="T355:T356">
      <formula1>dez</formula1>
      <formula2>0</formula2>
    </dataValidation>
    <dataValidation type="list" allowBlank="1" showErrorMessage="1" sqref="P355:P356">
      <formula1>sustav</formula1>
      <formula2>0</formula2>
    </dataValidation>
    <dataValidation type="list" allowBlank="1" showErrorMessage="1" sqref="K14 N14 V14 AD14 AF14 AP14 K147:K151 N147:N151 V147:V151 AD147:AD151 AF147:AF151 AP150 K282:K283 N282:N283 V282:V283 AD282:AD283 K285:K296 N285:N296 V285:V296 AD285:AD296 K301:K306 N301:N306 V301:V306 AD301:AD306 K18:K19 N18:N19 U18:V19 AD18:AD19 AF18:AG19 AI18:AO19 K35:K36 N35:N36 U35:V36 AD35:AD36 AF35:AG36 AI35:AO36 K38:K40 N38:N40 U38:V40 AD38:AD40 AF38:AG40 AI38:AO40 K156:K157 N156:N157 V156:V157 AD156:AD157 K176:K178 N176:N178 V176:V178 AD176:AD178 K182 N182 V182 AD182 K220:K221 N220:N221 V220:V221 AD220:AD221 K224 N224 V224 AD224 K230 N230 V230 AD230 K234 N234 V234 AD234 K241 N241 V241 AD241 K252 N252 V252 AD252 K124 N124 V124 AD124 K89:K90 N89:N90 V89:V90 AD89:AD90 AR38:IV40 AR35:IV36 AR18:IV19 AR147:IV151 Z355:Z356 J355:J356 M355:M356 AR14:IV14 V356">
      <formula1>DANE</formula1>
      <formula2>0</formula2>
    </dataValidation>
    <dataValidation type="list" allowBlank="1" showErrorMessage="1" sqref="O14 O147:O151 O282:O283 O285:O296 O301:O306 O18:O19 O35:O36 O38:O40 O156:O157 O176:O178 O182 O220:O221 O224 O230 O234 O241 O252 O124 O89:O90 N355:N356">
      <formula1>aer</formula1>
      <formula2>0</formula2>
    </dataValidation>
    <dataValidation type="list" allowBlank="1" showErrorMessage="1" sqref="Y356 V355">
      <formula1>J</formula1>
      <formula2>0</formula2>
    </dataValidation>
    <dataValidation type="list" allowBlank="1" showInputMessage="1" showErrorMessage="1" prompt=" - " sqref="O13">
      <formula1>aer</formula1>
    </dataValidation>
    <dataValidation type="list" allowBlank="1" showInputMessage="1" showErrorMessage="1" prompt=" - " sqref="X13">
      <formula1>lab</formula1>
    </dataValidation>
    <dataValidation type="list" allowBlank="1" showInputMessage="1" showErrorMessage="1" prompt=" - " sqref="AC13">
      <formula1>vrijeme</formula1>
    </dataValidation>
    <dataValidation type="list" allowBlank="1" showInputMessage="1" showErrorMessage="1" prompt=" - " sqref="K13 N13 V13 AD13">
      <formula1>DANE</formula1>
    </dataValidation>
    <dataValidation type="list" allowBlank="1" showInputMessage="1" showErrorMessage="1" prompt=" - " sqref="AH13">
      <formula1>prvo</formula1>
    </dataValidation>
    <dataValidation type="list" allowBlank="1" showInputMessage="1" showErrorMessage="1" prompt=" - " sqref="AB13">
      <formula1>radnja</formula1>
    </dataValidation>
    <dataValidation type="list" allowBlank="1" showInputMessage="1" showErrorMessage="1" prompt=" - " sqref="Z13">
      <formula1>DA</formula1>
    </dataValidation>
    <dataValidation type="list" allowBlank="1" showInputMessage="1" showErrorMessage="1" prompt=" - " sqref="AA13">
      <formula1>uzrok</formula1>
    </dataValidation>
    <dataValidation type="list" allowBlank="1" showInputMessage="1" showErrorMessage="1" prompt=" - " sqref="AE13">
      <formula1>par</formula1>
    </dataValidation>
    <dataValidation type="list" allowBlank="1" showInputMessage="1" showErrorMessage="1" sqref="I2:I356">
      <formula1>Tip_Vode</formula1>
    </dataValidation>
    <dataValidation type="list" allowBlank="1" showInputMessage="1" showErrorMessage="1" sqref="Q2:Q354">
      <formula1>Sustav_novo</formula1>
    </dataValidation>
    <dataValidation type="list" allowBlank="1" showErrorMessage="1" sqref="Q355:Q356">
      <formula1>Sustav_novo</formula1>
    </dataValidation>
    <dataValidation type="list" allowBlank="1" showInputMessage="1" showErrorMessage="1" sqref="Y2:Y355">
      <formula1>Ucestalost_novo</formula1>
    </dataValidation>
    <dataValidation type="list" allowBlank="1" showInputMessage="1" showErrorMessage="1" sqref="W2:W356">
      <formula1>Dezinf_novo</formula1>
    </dataValidation>
    <dataValidation type="list" allowBlank="1" showInputMessage="1" showErrorMessage="1" sqref="S2:S356">
      <formula1>MAt_novo</formula1>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49"/>
  <sheetViews>
    <sheetView workbookViewId="0">
      <selection activeCell="N215" sqref="N215"/>
    </sheetView>
  </sheetViews>
  <sheetFormatPr defaultRowHeight="12.75" x14ac:dyDescent="0.2"/>
  <cols>
    <col min="1" max="1" width="11" style="80" customWidth="1"/>
    <col min="2" max="2" width="20.85546875" style="521" customWidth="1"/>
    <col min="3" max="3" width="15.140625" style="13" customWidth="1"/>
    <col min="4" max="4" width="13.28515625" style="13"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6.25" customHeight="1" thickBot="1" x14ac:dyDescent="0.3">
      <c r="A1" s="166" t="s">
        <v>0</v>
      </c>
      <c r="B1" s="510" t="s">
        <v>333</v>
      </c>
      <c r="C1" s="1" t="s">
        <v>22</v>
      </c>
      <c r="D1" s="499" t="s">
        <v>786</v>
      </c>
      <c r="E1" s="497" t="s">
        <v>777</v>
      </c>
      <c r="F1" s="523" t="s">
        <v>779</v>
      </c>
      <c r="G1" s="497" t="s">
        <v>776</v>
      </c>
      <c r="H1" s="497" t="s">
        <v>778</v>
      </c>
      <c r="I1" s="527" t="s">
        <v>780</v>
      </c>
      <c r="J1" s="43" t="s">
        <v>787</v>
      </c>
      <c r="K1" s="44" t="s">
        <v>781</v>
      </c>
      <c r="L1" s="528" t="s">
        <v>783</v>
      </c>
      <c r="M1" s="505" t="s">
        <v>782</v>
      </c>
      <c r="N1" s="506" t="s">
        <v>784</v>
      </c>
      <c r="O1" s="529" t="s">
        <v>785</v>
      </c>
    </row>
    <row r="2" spans="1:15" ht="38.25" hidden="1" x14ac:dyDescent="0.25">
      <c r="A2" s="90" t="s">
        <v>7</v>
      </c>
      <c r="B2" s="511" t="s">
        <v>327</v>
      </c>
      <c r="C2" s="4" t="s">
        <v>23</v>
      </c>
      <c r="D2" s="386"/>
      <c r="E2" s="387"/>
      <c r="F2" s="524" t="e">
        <f>(E2/D2)*100</f>
        <v>#DIV/0!</v>
      </c>
      <c r="G2" s="388"/>
      <c r="H2" s="389"/>
      <c r="I2" s="524" t="e">
        <f>(H2/G2)*100</f>
        <v>#DIV/0!</v>
      </c>
      <c r="J2" s="389"/>
      <c r="K2" s="390"/>
      <c r="L2" s="524" t="e">
        <f>(K2/J2)*100</f>
        <v>#DIV/0!</v>
      </c>
      <c r="M2" s="391"/>
      <c r="N2" s="390"/>
      <c r="O2" s="524" t="e">
        <f>(N2/M2)*100</f>
        <v>#DIV/0!</v>
      </c>
    </row>
    <row r="3" spans="1:15" ht="51" hidden="1" x14ac:dyDescent="0.25">
      <c r="A3" s="90" t="s">
        <v>7</v>
      </c>
      <c r="B3" s="511" t="s">
        <v>328</v>
      </c>
      <c r="C3" s="4" t="s">
        <v>23</v>
      </c>
      <c r="D3" s="392"/>
      <c r="E3" s="393"/>
      <c r="F3" s="525" t="e">
        <f t="shared" ref="F3:F66" si="0">(E3/D3)*100</f>
        <v>#DIV/0!</v>
      </c>
      <c r="G3" s="394"/>
      <c r="H3" s="395"/>
      <c r="I3" s="525" t="e">
        <f t="shared" ref="I3:I66" si="1">(H3/G3)*100</f>
        <v>#DIV/0!</v>
      </c>
      <c r="J3" s="395"/>
      <c r="K3" s="397"/>
      <c r="L3" s="525" t="e">
        <f t="shared" ref="L3:L66" si="2">(K3/J3)*100</f>
        <v>#DIV/0!</v>
      </c>
      <c r="M3" s="398"/>
      <c r="N3" s="397"/>
      <c r="O3" s="525" t="e">
        <f t="shared" ref="O3:O66" si="3">(N3/M3)*100</f>
        <v>#DIV/0!</v>
      </c>
    </row>
    <row r="4" spans="1:15" ht="38.25" hidden="1" x14ac:dyDescent="0.25">
      <c r="A4" s="90" t="s">
        <v>7</v>
      </c>
      <c r="B4" s="511" t="s">
        <v>329</v>
      </c>
      <c r="C4" s="4" t="s">
        <v>23</v>
      </c>
      <c r="D4" s="392"/>
      <c r="E4" s="393"/>
      <c r="F4" s="525" t="e">
        <f t="shared" si="0"/>
        <v>#DIV/0!</v>
      </c>
      <c r="G4" s="394"/>
      <c r="H4" s="397"/>
      <c r="I4" s="525" t="e">
        <f t="shared" si="1"/>
        <v>#DIV/0!</v>
      </c>
      <c r="J4" s="397"/>
      <c r="K4" s="397"/>
      <c r="L4" s="525" t="e">
        <f t="shared" si="2"/>
        <v>#DIV/0!</v>
      </c>
      <c r="M4" s="398"/>
      <c r="N4" s="397"/>
      <c r="O4" s="525" t="e">
        <f t="shared" si="3"/>
        <v>#DIV/0!</v>
      </c>
    </row>
    <row r="5" spans="1:15" ht="51" hidden="1" x14ac:dyDescent="0.25">
      <c r="A5" s="244" t="s">
        <v>7</v>
      </c>
      <c r="B5" s="512" t="s">
        <v>2347</v>
      </c>
      <c r="C5" s="152" t="s">
        <v>24</v>
      </c>
      <c r="D5" s="399"/>
      <c r="E5" s="400"/>
      <c r="F5" s="525" t="e">
        <f t="shared" si="0"/>
        <v>#DIV/0!</v>
      </c>
      <c r="G5" s="398"/>
      <c r="H5" s="401"/>
      <c r="I5" s="525" t="e">
        <f t="shared" si="1"/>
        <v>#DIV/0!</v>
      </c>
      <c r="J5" s="401"/>
      <c r="K5" s="401"/>
      <c r="L5" s="525" t="e">
        <f t="shared" si="2"/>
        <v>#DIV/0!</v>
      </c>
      <c r="M5" s="402"/>
      <c r="N5" s="401"/>
      <c r="O5" s="525" t="e">
        <f t="shared" si="3"/>
        <v>#DIV/0!</v>
      </c>
    </row>
    <row r="6" spans="1:15" ht="51" hidden="1" x14ac:dyDescent="0.25">
      <c r="A6" s="244" t="s">
        <v>7</v>
      </c>
      <c r="B6" s="512" t="s">
        <v>2347</v>
      </c>
      <c r="C6" s="152" t="s">
        <v>25</v>
      </c>
      <c r="D6" s="399"/>
      <c r="E6" s="400"/>
      <c r="F6" s="525" t="e">
        <f t="shared" si="0"/>
        <v>#DIV/0!</v>
      </c>
      <c r="G6" s="398"/>
      <c r="H6" s="401"/>
      <c r="I6" s="525" t="e">
        <f t="shared" si="1"/>
        <v>#DIV/0!</v>
      </c>
      <c r="J6" s="401"/>
      <c r="K6" s="401"/>
      <c r="L6" s="525" t="e">
        <f t="shared" si="2"/>
        <v>#DIV/0!</v>
      </c>
      <c r="M6" s="402"/>
      <c r="N6" s="401"/>
      <c r="O6" s="525" t="e">
        <f t="shared" si="3"/>
        <v>#DIV/0!</v>
      </c>
    </row>
    <row r="7" spans="1:15" ht="51" hidden="1" x14ac:dyDescent="0.25">
      <c r="A7" s="90" t="s">
        <v>7</v>
      </c>
      <c r="B7" s="511" t="s">
        <v>330</v>
      </c>
      <c r="C7" s="4" t="s">
        <v>26</v>
      </c>
      <c r="D7" s="392"/>
      <c r="E7" s="393"/>
      <c r="F7" s="525" t="e">
        <f t="shared" si="0"/>
        <v>#DIV/0!</v>
      </c>
      <c r="G7" s="394"/>
      <c r="H7" s="397"/>
      <c r="I7" s="525" t="e">
        <f t="shared" si="1"/>
        <v>#DIV/0!</v>
      </c>
      <c r="J7" s="397"/>
      <c r="K7" s="397"/>
      <c r="L7" s="525" t="e">
        <f t="shared" si="2"/>
        <v>#DIV/0!</v>
      </c>
      <c r="M7" s="398"/>
      <c r="N7" s="397"/>
      <c r="O7" s="525" t="e">
        <f t="shared" si="3"/>
        <v>#DIV/0!</v>
      </c>
    </row>
    <row r="8" spans="1:15" ht="51" hidden="1" x14ac:dyDescent="0.25">
      <c r="A8" s="90" t="s">
        <v>7</v>
      </c>
      <c r="B8" s="511" t="s">
        <v>330</v>
      </c>
      <c r="C8" s="4" t="s">
        <v>27</v>
      </c>
      <c r="D8" s="392"/>
      <c r="E8" s="393"/>
      <c r="F8" s="525" t="e">
        <f t="shared" si="0"/>
        <v>#DIV/0!</v>
      </c>
      <c r="G8" s="394"/>
      <c r="H8" s="397"/>
      <c r="I8" s="525" t="e">
        <f t="shared" si="1"/>
        <v>#DIV/0!</v>
      </c>
      <c r="J8" s="397"/>
      <c r="K8" s="397"/>
      <c r="L8" s="525" t="e">
        <f t="shared" si="2"/>
        <v>#DIV/0!</v>
      </c>
      <c r="M8" s="398"/>
      <c r="N8" s="397"/>
      <c r="O8" s="525" t="e">
        <f t="shared" si="3"/>
        <v>#DIV/0!</v>
      </c>
    </row>
    <row r="9" spans="1:15" ht="51" hidden="1" x14ac:dyDescent="0.25">
      <c r="A9" s="90" t="s">
        <v>7</v>
      </c>
      <c r="B9" s="511" t="s">
        <v>330</v>
      </c>
      <c r="C9" s="4" t="s">
        <v>28</v>
      </c>
      <c r="D9" s="392"/>
      <c r="E9" s="393"/>
      <c r="F9" s="525" t="e">
        <f t="shared" si="0"/>
        <v>#DIV/0!</v>
      </c>
      <c r="G9" s="394"/>
      <c r="H9" s="397"/>
      <c r="I9" s="525" t="e">
        <f t="shared" si="1"/>
        <v>#DIV/0!</v>
      </c>
      <c r="J9" s="397"/>
      <c r="K9" s="397"/>
      <c r="L9" s="525" t="e">
        <f t="shared" si="2"/>
        <v>#DIV/0!</v>
      </c>
      <c r="M9" s="398"/>
      <c r="N9" s="397"/>
      <c r="O9" s="525" t="e">
        <f t="shared" si="3"/>
        <v>#DIV/0!</v>
      </c>
    </row>
    <row r="10" spans="1:15" ht="38.25" hidden="1" x14ac:dyDescent="0.25">
      <c r="A10" s="72" t="s">
        <v>7</v>
      </c>
      <c r="B10" s="511" t="s">
        <v>331</v>
      </c>
      <c r="C10" s="82" t="s">
        <v>29</v>
      </c>
      <c r="D10" s="403"/>
      <c r="E10" s="404"/>
      <c r="F10" s="525" t="e">
        <f t="shared" si="0"/>
        <v>#DIV/0!</v>
      </c>
      <c r="G10" s="394"/>
      <c r="H10" s="405"/>
      <c r="I10" s="525" t="e">
        <f t="shared" si="1"/>
        <v>#DIV/0!</v>
      </c>
      <c r="J10" s="405"/>
      <c r="K10" s="405"/>
      <c r="L10" s="525" t="e">
        <f t="shared" si="2"/>
        <v>#DIV/0!</v>
      </c>
      <c r="M10" s="394"/>
      <c r="N10" s="405"/>
      <c r="O10" s="525" t="e">
        <f t="shared" si="3"/>
        <v>#DIV/0!</v>
      </c>
    </row>
    <row r="11" spans="1:15" ht="38.25" hidden="1" x14ac:dyDescent="0.25">
      <c r="A11" s="90" t="s">
        <v>7</v>
      </c>
      <c r="B11" s="511" t="s">
        <v>332</v>
      </c>
      <c r="C11" s="4" t="s">
        <v>30</v>
      </c>
      <c r="D11" s="392"/>
      <c r="E11" s="393"/>
      <c r="F11" s="525" t="e">
        <f t="shared" si="0"/>
        <v>#DIV/0!</v>
      </c>
      <c r="G11" s="394"/>
      <c r="H11" s="397"/>
      <c r="I11" s="525" t="e">
        <f t="shared" si="1"/>
        <v>#DIV/0!</v>
      </c>
      <c r="J11" s="397"/>
      <c r="K11" s="397"/>
      <c r="L11" s="525" t="e">
        <f t="shared" si="2"/>
        <v>#DIV/0!</v>
      </c>
      <c r="M11" s="398"/>
      <c r="N11" s="397"/>
      <c r="O11" s="525" t="e">
        <f t="shared" si="3"/>
        <v>#DIV/0!</v>
      </c>
    </row>
    <row r="12" spans="1:15" ht="56.25" hidden="1" x14ac:dyDescent="0.2">
      <c r="A12" s="90" t="s">
        <v>7</v>
      </c>
      <c r="B12" s="170" t="s">
        <v>2832</v>
      </c>
      <c r="C12" s="4" t="s">
        <v>31</v>
      </c>
      <c r="D12" s="392"/>
      <c r="E12" s="393"/>
      <c r="F12" s="525" t="e">
        <f t="shared" si="0"/>
        <v>#DIV/0!</v>
      </c>
      <c r="G12" s="394"/>
      <c r="H12" s="397"/>
      <c r="I12" s="525" t="e">
        <f t="shared" si="1"/>
        <v>#DIV/0!</v>
      </c>
      <c r="J12" s="397"/>
      <c r="K12" s="397"/>
      <c r="L12" s="525" t="e">
        <f t="shared" si="2"/>
        <v>#DIV/0!</v>
      </c>
      <c r="M12" s="398"/>
      <c r="N12" s="397"/>
      <c r="O12" s="525" t="e">
        <f t="shared" si="3"/>
        <v>#DIV/0!</v>
      </c>
    </row>
    <row r="13" spans="1:15" s="129" customFormat="1" ht="63.75" hidden="1" customHeight="1" x14ac:dyDescent="0.25">
      <c r="A13" s="508" t="s">
        <v>12</v>
      </c>
      <c r="B13" s="513" t="s">
        <v>2042</v>
      </c>
      <c r="C13" s="126" t="s">
        <v>32</v>
      </c>
      <c r="D13" s="406"/>
      <c r="E13" s="407"/>
      <c r="F13" s="525" t="e">
        <f t="shared" si="0"/>
        <v>#DIV/0!</v>
      </c>
      <c r="G13" s="408"/>
      <c r="H13" s="409"/>
      <c r="I13" s="525" t="e">
        <f t="shared" si="1"/>
        <v>#DIV/0!</v>
      </c>
      <c r="J13" s="409"/>
      <c r="K13" s="409"/>
      <c r="L13" s="525" t="e">
        <f t="shared" si="2"/>
        <v>#DIV/0!</v>
      </c>
      <c r="M13" s="408"/>
      <c r="N13" s="409"/>
      <c r="O13" s="525" t="e">
        <f t="shared" si="3"/>
        <v>#DIV/0!</v>
      </c>
    </row>
    <row r="14" spans="1:15" ht="38.25" hidden="1" x14ac:dyDescent="0.25">
      <c r="A14" s="72" t="s">
        <v>12</v>
      </c>
      <c r="B14" s="514" t="s">
        <v>324</v>
      </c>
      <c r="C14" s="10" t="s">
        <v>323</v>
      </c>
      <c r="D14" s="410"/>
      <c r="E14" s="411"/>
      <c r="F14" s="525" t="e">
        <f t="shared" si="0"/>
        <v>#DIV/0!</v>
      </c>
      <c r="G14" s="410"/>
      <c r="H14" s="411"/>
      <c r="I14" s="525" t="e">
        <f t="shared" si="1"/>
        <v>#DIV/0!</v>
      </c>
      <c r="J14" s="411"/>
      <c r="K14" s="411"/>
      <c r="L14" s="525" t="e">
        <f t="shared" si="2"/>
        <v>#DIV/0!</v>
      </c>
      <c r="M14" s="410"/>
      <c r="N14" s="411"/>
      <c r="O14" s="525" t="e">
        <f t="shared" si="3"/>
        <v>#DIV/0!</v>
      </c>
    </row>
    <row r="15" spans="1:15" ht="51" hidden="1" x14ac:dyDescent="0.25">
      <c r="A15" s="72" t="s">
        <v>12</v>
      </c>
      <c r="B15" s="514" t="s">
        <v>325</v>
      </c>
      <c r="C15" s="10" t="s">
        <v>33</v>
      </c>
      <c r="D15" s="410"/>
      <c r="E15" s="411"/>
      <c r="F15" s="525" t="e">
        <f t="shared" si="0"/>
        <v>#DIV/0!</v>
      </c>
      <c r="G15" s="410"/>
      <c r="H15" s="411"/>
      <c r="I15" s="525" t="e">
        <f t="shared" si="1"/>
        <v>#DIV/0!</v>
      </c>
      <c r="J15" s="411"/>
      <c r="K15" s="411"/>
      <c r="L15" s="525" t="e">
        <f t="shared" si="2"/>
        <v>#DIV/0!</v>
      </c>
      <c r="M15" s="410"/>
      <c r="N15" s="411"/>
      <c r="O15" s="525" t="e">
        <f t="shared" si="3"/>
        <v>#DIV/0!</v>
      </c>
    </row>
    <row r="16" spans="1:15" ht="38.25" hidden="1" x14ac:dyDescent="0.25">
      <c r="A16" s="90" t="s">
        <v>12</v>
      </c>
      <c r="B16" s="514" t="s">
        <v>326</v>
      </c>
      <c r="C16" s="10" t="s">
        <v>34</v>
      </c>
      <c r="D16" s="412"/>
      <c r="E16" s="413"/>
      <c r="F16" s="525" t="e">
        <f t="shared" si="0"/>
        <v>#DIV/0!</v>
      </c>
      <c r="G16" s="414"/>
      <c r="H16" s="415"/>
      <c r="I16" s="525" t="e">
        <f t="shared" si="1"/>
        <v>#DIV/0!</v>
      </c>
      <c r="J16" s="415"/>
      <c r="K16" s="415"/>
      <c r="L16" s="525" t="e">
        <f t="shared" si="2"/>
        <v>#DIV/0!</v>
      </c>
      <c r="M16" s="414"/>
      <c r="N16" s="415"/>
      <c r="O16" s="525" t="e">
        <f t="shared" si="3"/>
        <v>#DIV/0!</v>
      </c>
    </row>
    <row r="17" spans="1:15" ht="51" hidden="1" x14ac:dyDescent="0.25">
      <c r="A17" s="72" t="s">
        <v>12</v>
      </c>
      <c r="B17" s="514" t="s">
        <v>325</v>
      </c>
      <c r="C17" s="10" t="s">
        <v>35</v>
      </c>
      <c r="D17" s="410"/>
      <c r="E17" s="416"/>
      <c r="F17" s="525" t="e">
        <f t="shared" si="0"/>
        <v>#DIV/0!</v>
      </c>
      <c r="G17" s="417"/>
      <c r="H17" s="416"/>
      <c r="I17" s="525" t="e">
        <f t="shared" si="1"/>
        <v>#DIV/0!</v>
      </c>
      <c r="J17" s="416"/>
      <c r="K17" s="416"/>
      <c r="L17" s="525" t="e">
        <f t="shared" si="2"/>
        <v>#DIV/0!</v>
      </c>
      <c r="M17" s="417"/>
      <c r="N17" s="416"/>
      <c r="O17" s="525" t="e">
        <f t="shared" si="3"/>
        <v>#DIV/0!</v>
      </c>
    </row>
    <row r="18" spans="1:15" ht="38.25" hidden="1" x14ac:dyDescent="0.25">
      <c r="A18" s="72" t="s">
        <v>19</v>
      </c>
      <c r="B18" s="511" t="s">
        <v>334</v>
      </c>
      <c r="C18" s="82" t="s">
        <v>36</v>
      </c>
      <c r="D18" s="403"/>
      <c r="E18" s="404"/>
      <c r="F18" s="525" t="e">
        <f t="shared" si="0"/>
        <v>#DIV/0!</v>
      </c>
      <c r="G18" s="394"/>
      <c r="H18" s="405"/>
      <c r="I18" s="525" t="e">
        <f t="shared" si="1"/>
        <v>#DIV/0!</v>
      </c>
      <c r="J18" s="405"/>
      <c r="K18" s="405"/>
      <c r="L18" s="525" t="e">
        <f t="shared" si="2"/>
        <v>#DIV/0!</v>
      </c>
      <c r="M18" s="394"/>
      <c r="N18" s="405"/>
      <c r="O18" s="525" t="e">
        <f t="shared" si="3"/>
        <v>#DIV/0!</v>
      </c>
    </row>
    <row r="19" spans="1:15" ht="38.25" hidden="1" x14ac:dyDescent="0.25">
      <c r="A19" s="72" t="s">
        <v>19</v>
      </c>
      <c r="B19" s="511" t="s">
        <v>334</v>
      </c>
      <c r="C19" s="82" t="s">
        <v>37</v>
      </c>
      <c r="D19" s="403"/>
      <c r="E19" s="404"/>
      <c r="F19" s="525" t="e">
        <f t="shared" si="0"/>
        <v>#DIV/0!</v>
      </c>
      <c r="G19" s="394"/>
      <c r="H19" s="405"/>
      <c r="I19" s="525" t="e">
        <f t="shared" si="1"/>
        <v>#DIV/0!</v>
      </c>
      <c r="J19" s="405"/>
      <c r="K19" s="405"/>
      <c r="L19" s="525" t="e">
        <f t="shared" si="2"/>
        <v>#DIV/0!</v>
      </c>
      <c r="M19" s="394"/>
      <c r="N19" s="405"/>
      <c r="O19" s="525" t="e">
        <f t="shared" si="3"/>
        <v>#DIV/0!</v>
      </c>
    </row>
    <row r="20" spans="1:15" ht="51" hidden="1" x14ac:dyDescent="0.25">
      <c r="A20" s="90" t="s">
        <v>19</v>
      </c>
      <c r="B20" s="511" t="s">
        <v>335</v>
      </c>
      <c r="C20" s="4" t="s">
        <v>38</v>
      </c>
      <c r="D20" s="392"/>
      <c r="E20" s="393"/>
      <c r="F20" s="525" t="e">
        <f t="shared" si="0"/>
        <v>#DIV/0!</v>
      </c>
      <c r="G20" s="394"/>
      <c r="H20" s="397"/>
      <c r="I20" s="525" t="e">
        <f t="shared" si="1"/>
        <v>#DIV/0!</v>
      </c>
      <c r="J20" s="397"/>
      <c r="K20" s="397"/>
      <c r="L20" s="525" t="e">
        <f t="shared" si="2"/>
        <v>#DIV/0!</v>
      </c>
      <c r="M20" s="398"/>
      <c r="N20" s="397"/>
      <c r="O20" s="525" t="e">
        <f t="shared" si="3"/>
        <v>#DIV/0!</v>
      </c>
    </row>
    <row r="21" spans="1:15" ht="51" hidden="1" x14ac:dyDescent="0.25">
      <c r="A21" s="90" t="s">
        <v>19</v>
      </c>
      <c r="B21" s="511" t="s">
        <v>335</v>
      </c>
      <c r="C21" s="4" t="s">
        <v>39</v>
      </c>
      <c r="D21" s="392"/>
      <c r="E21" s="393"/>
      <c r="F21" s="525" t="e">
        <f t="shared" si="0"/>
        <v>#DIV/0!</v>
      </c>
      <c r="G21" s="394"/>
      <c r="H21" s="397"/>
      <c r="I21" s="525" t="e">
        <f t="shared" si="1"/>
        <v>#DIV/0!</v>
      </c>
      <c r="J21" s="397"/>
      <c r="K21" s="397"/>
      <c r="L21" s="525" t="e">
        <f t="shared" si="2"/>
        <v>#DIV/0!</v>
      </c>
      <c r="M21" s="398"/>
      <c r="N21" s="397"/>
      <c r="O21" s="525" t="e">
        <f t="shared" si="3"/>
        <v>#DIV/0!</v>
      </c>
    </row>
    <row r="22" spans="1:15" ht="38.25" hidden="1" x14ac:dyDescent="0.25">
      <c r="A22" s="90" t="s">
        <v>19</v>
      </c>
      <c r="B22" s="511" t="s">
        <v>336</v>
      </c>
      <c r="C22" s="4" t="s">
        <v>40</v>
      </c>
      <c r="D22" s="392"/>
      <c r="E22" s="393"/>
      <c r="F22" s="525" t="e">
        <f t="shared" si="0"/>
        <v>#DIV/0!</v>
      </c>
      <c r="G22" s="394"/>
      <c r="H22" s="397"/>
      <c r="I22" s="525" t="e">
        <f t="shared" si="1"/>
        <v>#DIV/0!</v>
      </c>
      <c r="J22" s="397"/>
      <c r="K22" s="397"/>
      <c r="L22" s="525" t="e">
        <f t="shared" si="2"/>
        <v>#DIV/0!</v>
      </c>
      <c r="M22" s="398"/>
      <c r="N22" s="397"/>
      <c r="O22" s="525" t="e">
        <f t="shared" si="3"/>
        <v>#DIV/0!</v>
      </c>
    </row>
    <row r="23" spans="1:15" ht="38.25" hidden="1" x14ac:dyDescent="0.25">
      <c r="A23" s="90" t="s">
        <v>19</v>
      </c>
      <c r="B23" s="511" t="s">
        <v>337</v>
      </c>
      <c r="C23" s="90" t="s">
        <v>41</v>
      </c>
      <c r="D23" s="418"/>
      <c r="E23" s="419"/>
      <c r="F23" s="525" t="e">
        <f t="shared" si="0"/>
        <v>#DIV/0!</v>
      </c>
      <c r="G23" s="417"/>
      <c r="H23" s="419"/>
      <c r="I23" s="525" t="e">
        <f t="shared" si="1"/>
        <v>#DIV/0!</v>
      </c>
      <c r="J23" s="419"/>
      <c r="K23" s="419"/>
      <c r="L23" s="525" t="e">
        <f t="shared" si="2"/>
        <v>#DIV/0!</v>
      </c>
      <c r="M23" s="418"/>
      <c r="N23" s="419"/>
      <c r="O23" s="525" t="e">
        <f t="shared" si="3"/>
        <v>#DIV/0!</v>
      </c>
    </row>
    <row r="24" spans="1:15" ht="38.25" hidden="1" x14ac:dyDescent="0.25">
      <c r="A24" s="90" t="s">
        <v>19</v>
      </c>
      <c r="B24" s="511" t="s">
        <v>338</v>
      </c>
      <c r="C24" s="4" t="s">
        <v>42</v>
      </c>
      <c r="D24" s="392"/>
      <c r="E24" s="393"/>
      <c r="F24" s="525" t="e">
        <f t="shared" si="0"/>
        <v>#DIV/0!</v>
      </c>
      <c r="G24" s="394"/>
      <c r="H24" s="397"/>
      <c r="I24" s="525" t="e">
        <f t="shared" si="1"/>
        <v>#DIV/0!</v>
      </c>
      <c r="J24" s="397"/>
      <c r="K24" s="397"/>
      <c r="L24" s="525" t="e">
        <f t="shared" si="2"/>
        <v>#DIV/0!</v>
      </c>
      <c r="M24" s="398"/>
      <c r="N24" s="397"/>
      <c r="O24" s="525" t="e">
        <f t="shared" si="3"/>
        <v>#DIV/0!</v>
      </c>
    </row>
    <row r="25" spans="1:15" ht="38.25" hidden="1" x14ac:dyDescent="0.25">
      <c r="A25" s="90" t="s">
        <v>19</v>
      </c>
      <c r="B25" s="511" t="s">
        <v>339</v>
      </c>
      <c r="C25" s="4" t="s">
        <v>43</v>
      </c>
      <c r="D25" s="392"/>
      <c r="E25" s="393"/>
      <c r="F25" s="525" t="e">
        <f t="shared" si="0"/>
        <v>#DIV/0!</v>
      </c>
      <c r="G25" s="394"/>
      <c r="H25" s="395"/>
      <c r="I25" s="525" t="e">
        <f t="shared" si="1"/>
        <v>#DIV/0!</v>
      </c>
      <c r="J25" s="395"/>
      <c r="K25" s="397"/>
      <c r="L25" s="525" t="e">
        <f t="shared" si="2"/>
        <v>#DIV/0!</v>
      </c>
      <c r="M25" s="398"/>
      <c r="N25" s="397"/>
      <c r="O25" s="525" t="e">
        <f t="shared" si="3"/>
        <v>#DIV/0!</v>
      </c>
    </row>
    <row r="26" spans="1:15" ht="38.25" hidden="1" x14ac:dyDescent="0.25">
      <c r="A26" s="90" t="s">
        <v>19</v>
      </c>
      <c r="B26" s="511" t="s">
        <v>340</v>
      </c>
      <c r="C26" s="4" t="s">
        <v>43</v>
      </c>
      <c r="D26" s="392"/>
      <c r="E26" s="393"/>
      <c r="F26" s="525" t="e">
        <f t="shared" si="0"/>
        <v>#DIV/0!</v>
      </c>
      <c r="G26" s="394"/>
      <c r="H26" s="397"/>
      <c r="I26" s="525" t="e">
        <f t="shared" si="1"/>
        <v>#DIV/0!</v>
      </c>
      <c r="J26" s="397"/>
      <c r="K26" s="397"/>
      <c r="L26" s="525" t="e">
        <f t="shared" si="2"/>
        <v>#DIV/0!</v>
      </c>
      <c r="M26" s="398"/>
      <c r="N26" s="397"/>
      <c r="O26" s="525" t="e">
        <f t="shared" si="3"/>
        <v>#DIV/0!</v>
      </c>
    </row>
    <row r="27" spans="1:15" ht="38.25" hidden="1" x14ac:dyDescent="0.25">
      <c r="A27" s="90" t="s">
        <v>19</v>
      </c>
      <c r="B27" s="511" t="s">
        <v>341</v>
      </c>
      <c r="C27" s="4" t="s">
        <v>44</v>
      </c>
      <c r="D27" s="392"/>
      <c r="E27" s="393"/>
      <c r="F27" s="525" t="e">
        <f t="shared" si="0"/>
        <v>#DIV/0!</v>
      </c>
      <c r="G27" s="394"/>
      <c r="H27" s="397"/>
      <c r="I27" s="525" t="e">
        <f t="shared" si="1"/>
        <v>#DIV/0!</v>
      </c>
      <c r="J27" s="397"/>
      <c r="K27" s="397"/>
      <c r="L27" s="525" t="e">
        <f t="shared" si="2"/>
        <v>#DIV/0!</v>
      </c>
      <c r="M27" s="398"/>
      <c r="N27" s="397"/>
      <c r="O27" s="525" t="e">
        <f t="shared" si="3"/>
        <v>#DIV/0!</v>
      </c>
    </row>
    <row r="28" spans="1:15" ht="38.25" hidden="1" x14ac:dyDescent="0.25">
      <c r="A28" s="90" t="s">
        <v>19</v>
      </c>
      <c r="B28" s="511" t="s">
        <v>339</v>
      </c>
      <c r="C28" s="4" t="s">
        <v>45</v>
      </c>
      <c r="D28" s="392"/>
      <c r="E28" s="393"/>
      <c r="F28" s="525" t="e">
        <f t="shared" si="0"/>
        <v>#DIV/0!</v>
      </c>
      <c r="G28" s="394"/>
      <c r="H28" s="395"/>
      <c r="I28" s="525" t="e">
        <f t="shared" si="1"/>
        <v>#DIV/0!</v>
      </c>
      <c r="J28" s="395"/>
      <c r="K28" s="397"/>
      <c r="L28" s="525" t="e">
        <f t="shared" si="2"/>
        <v>#DIV/0!</v>
      </c>
      <c r="M28" s="398"/>
      <c r="N28" s="397"/>
      <c r="O28" s="525" t="e">
        <f t="shared" si="3"/>
        <v>#DIV/0!</v>
      </c>
    </row>
    <row r="29" spans="1:15" ht="38.25" hidden="1" x14ac:dyDescent="0.25">
      <c r="A29" s="90" t="s">
        <v>19</v>
      </c>
      <c r="B29" s="511" t="s">
        <v>336</v>
      </c>
      <c r="C29" s="4" t="s">
        <v>45</v>
      </c>
      <c r="D29" s="392"/>
      <c r="E29" s="393"/>
      <c r="F29" s="525" t="e">
        <f t="shared" si="0"/>
        <v>#DIV/0!</v>
      </c>
      <c r="G29" s="394"/>
      <c r="H29" s="420"/>
      <c r="I29" s="525" t="e">
        <f t="shared" si="1"/>
        <v>#DIV/0!</v>
      </c>
      <c r="J29" s="502"/>
      <c r="K29" s="397"/>
      <c r="L29" s="525" t="e">
        <f t="shared" si="2"/>
        <v>#DIV/0!</v>
      </c>
      <c r="M29" s="398"/>
      <c r="N29" s="397"/>
      <c r="O29" s="525" t="e">
        <f t="shared" si="3"/>
        <v>#DIV/0!</v>
      </c>
    </row>
    <row r="30" spans="1:15" ht="38.25" hidden="1" x14ac:dyDescent="0.25">
      <c r="A30" s="90" t="s">
        <v>19</v>
      </c>
      <c r="B30" s="511" t="s">
        <v>342</v>
      </c>
      <c r="C30" s="4" t="s">
        <v>45</v>
      </c>
      <c r="D30" s="392"/>
      <c r="E30" s="393"/>
      <c r="F30" s="525" t="e">
        <f t="shared" si="0"/>
        <v>#DIV/0!</v>
      </c>
      <c r="G30" s="394"/>
      <c r="H30" s="397"/>
      <c r="I30" s="525" t="e">
        <f t="shared" si="1"/>
        <v>#DIV/0!</v>
      </c>
      <c r="J30" s="397"/>
      <c r="K30" s="397"/>
      <c r="L30" s="525" t="e">
        <f t="shared" si="2"/>
        <v>#DIV/0!</v>
      </c>
      <c r="M30" s="398"/>
      <c r="N30" s="397"/>
      <c r="O30" s="525" t="e">
        <f t="shared" si="3"/>
        <v>#DIV/0!</v>
      </c>
    </row>
    <row r="31" spans="1:15" ht="38.25" hidden="1" x14ac:dyDescent="0.25">
      <c r="A31" s="90" t="s">
        <v>19</v>
      </c>
      <c r="B31" s="511" t="s">
        <v>343</v>
      </c>
      <c r="C31" s="4" t="s">
        <v>46</v>
      </c>
      <c r="D31" s="392"/>
      <c r="E31" s="393"/>
      <c r="F31" s="525" t="e">
        <f t="shared" si="0"/>
        <v>#DIV/0!</v>
      </c>
      <c r="G31" s="394"/>
      <c r="H31" s="395"/>
      <c r="I31" s="525" t="e">
        <f t="shared" si="1"/>
        <v>#DIV/0!</v>
      </c>
      <c r="J31" s="395"/>
      <c r="K31" s="397"/>
      <c r="L31" s="525" t="e">
        <f t="shared" si="2"/>
        <v>#DIV/0!</v>
      </c>
      <c r="M31" s="398"/>
      <c r="N31" s="397"/>
      <c r="O31" s="525" t="e">
        <f t="shared" si="3"/>
        <v>#DIV/0!</v>
      </c>
    </row>
    <row r="32" spans="1:15" ht="38.25" hidden="1" x14ac:dyDescent="0.25">
      <c r="A32" s="90" t="s">
        <v>19</v>
      </c>
      <c r="B32" s="511" t="s">
        <v>336</v>
      </c>
      <c r="C32" s="4" t="s">
        <v>46</v>
      </c>
      <c r="D32" s="392"/>
      <c r="E32" s="393"/>
      <c r="F32" s="525" t="e">
        <f t="shared" si="0"/>
        <v>#DIV/0!</v>
      </c>
      <c r="G32" s="394"/>
      <c r="H32" s="395"/>
      <c r="I32" s="525" t="e">
        <f t="shared" si="1"/>
        <v>#DIV/0!</v>
      </c>
      <c r="J32" s="395"/>
      <c r="K32" s="397"/>
      <c r="L32" s="525" t="e">
        <f t="shared" si="2"/>
        <v>#DIV/0!</v>
      </c>
      <c r="M32" s="398"/>
      <c r="N32" s="397"/>
      <c r="O32" s="525" t="e">
        <f t="shared" si="3"/>
        <v>#DIV/0!</v>
      </c>
    </row>
    <row r="33" spans="1:15" ht="38.25" hidden="1" x14ac:dyDescent="0.25">
      <c r="A33" s="90" t="s">
        <v>19</v>
      </c>
      <c r="B33" s="511" t="s">
        <v>344</v>
      </c>
      <c r="C33" s="4" t="s">
        <v>46</v>
      </c>
      <c r="D33" s="392"/>
      <c r="E33" s="393"/>
      <c r="F33" s="525" t="e">
        <f t="shared" si="0"/>
        <v>#DIV/0!</v>
      </c>
      <c r="G33" s="394"/>
      <c r="H33" s="397"/>
      <c r="I33" s="525" t="e">
        <f t="shared" si="1"/>
        <v>#DIV/0!</v>
      </c>
      <c r="J33" s="397"/>
      <c r="K33" s="397"/>
      <c r="L33" s="525" t="e">
        <f t="shared" si="2"/>
        <v>#DIV/0!</v>
      </c>
      <c r="M33" s="398"/>
      <c r="N33" s="397"/>
      <c r="O33" s="525" t="e">
        <f t="shared" si="3"/>
        <v>#DIV/0!</v>
      </c>
    </row>
    <row r="34" spans="1:15" ht="38.25" hidden="1" x14ac:dyDescent="0.25">
      <c r="A34" s="90" t="s">
        <v>19</v>
      </c>
      <c r="B34" s="511" t="s">
        <v>345</v>
      </c>
      <c r="C34" s="4" t="s">
        <v>47</v>
      </c>
      <c r="D34" s="392"/>
      <c r="E34" s="393"/>
      <c r="F34" s="525" t="e">
        <f t="shared" si="0"/>
        <v>#DIV/0!</v>
      </c>
      <c r="G34" s="394"/>
      <c r="H34" s="397"/>
      <c r="I34" s="525" t="e">
        <f t="shared" si="1"/>
        <v>#DIV/0!</v>
      </c>
      <c r="J34" s="397"/>
      <c r="K34" s="397"/>
      <c r="L34" s="525" t="e">
        <f t="shared" si="2"/>
        <v>#DIV/0!</v>
      </c>
      <c r="M34" s="398"/>
      <c r="N34" s="397"/>
      <c r="O34" s="525" t="e">
        <f t="shared" si="3"/>
        <v>#DIV/0!</v>
      </c>
    </row>
    <row r="35" spans="1:15" ht="38.25" hidden="1" x14ac:dyDescent="0.25">
      <c r="A35" s="72" t="s">
        <v>19</v>
      </c>
      <c r="B35" s="511" t="s">
        <v>334</v>
      </c>
      <c r="C35" s="82" t="s">
        <v>48</v>
      </c>
      <c r="D35" s="403"/>
      <c r="E35" s="404"/>
      <c r="F35" s="525" t="e">
        <f t="shared" si="0"/>
        <v>#DIV/0!</v>
      </c>
      <c r="G35" s="394"/>
      <c r="H35" s="405"/>
      <c r="I35" s="525" t="e">
        <f t="shared" si="1"/>
        <v>#DIV/0!</v>
      </c>
      <c r="J35" s="405"/>
      <c r="K35" s="405"/>
      <c r="L35" s="525" t="e">
        <f t="shared" si="2"/>
        <v>#DIV/0!</v>
      </c>
      <c r="M35" s="394"/>
      <c r="N35" s="405"/>
      <c r="O35" s="525" t="e">
        <f t="shared" si="3"/>
        <v>#DIV/0!</v>
      </c>
    </row>
    <row r="36" spans="1:15" ht="38.25" hidden="1" x14ac:dyDescent="0.25">
      <c r="A36" s="72" t="s">
        <v>19</v>
      </c>
      <c r="B36" s="511" t="s">
        <v>334</v>
      </c>
      <c r="C36" s="82" t="s">
        <v>49</v>
      </c>
      <c r="D36" s="403"/>
      <c r="E36" s="404"/>
      <c r="F36" s="525" t="e">
        <f t="shared" si="0"/>
        <v>#DIV/0!</v>
      </c>
      <c r="G36" s="394"/>
      <c r="H36" s="405"/>
      <c r="I36" s="525" t="e">
        <f t="shared" si="1"/>
        <v>#DIV/0!</v>
      </c>
      <c r="J36" s="405"/>
      <c r="K36" s="405"/>
      <c r="L36" s="525" t="e">
        <f t="shared" si="2"/>
        <v>#DIV/0!</v>
      </c>
      <c r="M36" s="394"/>
      <c r="N36" s="405"/>
      <c r="O36" s="525" t="e">
        <f t="shared" si="3"/>
        <v>#DIV/0!</v>
      </c>
    </row>
    <row r="37" spans="1:15" ht="38.25" hidden="1" x14ac:dyDescent="0.25">
      <c r="A37" s="90" t="s">
        <v>19</v>
      </c>
      <c r="B37" s="511" t="s">
        <v>346</v>
      </c>
      <c r="C37" s="4" t="s">
        <v>50</v>
      </c>
      <c r="D37" s="392"/>
      <c r="E37" s="393"/>
      <c r="F37" s="525" t="e">
        <f t="shared" si="0"/>
        <v>#DIV/0!</v>
      </c>
      <c r="G37" s="394"/>
      <c r="H37" s="397"/>
      <c r="I37" s="525" t="e">
        <f t="shared" si="1"/>
        <v>#DIV/0!</v>
      </c>
      <c r="J37" s="397"/>
      <c r="K37" s="397"/>
      <c r="L37" s="525" t="e">
        <f t="shared" si="2"/>
        <v>#DIV/0!</v>
      </c>
      <c r="M37" s="398"/>
      <c r="N37" s="397"/>
      <c r="O37" s="525" t="e">
        <f t="shared" si="3"/>
        <v>#DIV/0!</v>
      </c>
    </row>
    <row r="38" spans="1:15" ht="38.25" hidden="1" x14ac:dyDescent="0.25">
      <c r="A38" s="72" t="s">
        <v>19</v>
      </c>
      <c r="B38" s="511" t="s">
        <v>334</v>
      </c>
      <c r="C38" s="82" t="s">
        <v>51</v>
      </c>
      <c r="D38" s="403"/>
      <c r="E38" s="404"/>
      <c r="F38" s="525" t="e">
        <f t="shared" si="0"/>
        <v>#DIV/0!</v>
      </c>
      <c r="G38" s="394"/>
      <c r="H38" s="405"/>
      <c r="I38" s="525" t="e">
        <f t="shared" si="1"/>
        <v>#DIV/0!</v>
      </c>
      <c r="J38" s="405"/>
      <c r="K38" s="405"/>
      <c r="L38" s="525" t="e">
        <f t="shared" si="2"/>
        <v>#DIV/0!</v>
      </c>
      <c r="M38" s="394"/>
      <c r="N38" s="405"/>
      <c r="O38" s="525" t="e">
        <f t="shared" si="3"/>
        <v>#DIV/0!</v>
      </c>
    </row>
    <row r="39" spans="1:15" ht="38.25" hidden="1" x14ac:dyDescent="0.25">
      <c r="A39" s="72" t="s">
        <v>19</v>
      </c>
      <c r="B39" s="511" t="s">
        <v>334</v>
      </c>
      <c r="C39" s="82" t="s">
        <v>52</v>
      </c>
      <c r="D39" s="403"/>
      <c r="E39" s="404"/>
      <c r="F39" s="525" t="e">
        <f t="shared" si="0"/>
        <v>#DIV/0!</v>
      </c>
      <c r="G39" s="394"/>
      <c r="H39" s="405"/>
      <c r="I39" s="525" t="e">
        <f t="shared" si="1"/>
        <v>#DIV/0!</v>
      </c>
      <c r="J39" s="405"/>
      <c r="K39" s="405"/>
      <c r="L39" s="525" t="e">
        <f t="shared" si="2"/>
        <v>#DIV/0!</v>
      </c>
      <c r="M39" s="394"/>
      <c r="N39" s="405"/>
      <c r="O39" s="525" t="e">
        <f t="shared" si="3"/>
        <v>#DIV/0!</v>
      </c>
    </row>
    <row r="40" spans="1:15" ht="38.25" hidden="1" x14ac:dyDescent="0.25">
      <c r="A40" s="72" t="s">
        <v>19</v>
      </c>
      <c r="B40" s="511" t="s">
        <v>334</v>
      </c>
      <c r="C40" s="82" t="s">
        <v>53</v>
      </c>
      <c r="D40" s="403"/>
      <c r="E40" s="404"/>
      <c r="F40" s="525" t="e">
        <f t="shared" si="0"/>
        <v>#DIV/0!</v>
      </c>
      <c r="G40" s="394"/>
      <c r="H40" s="405"/>
      <c r="I40" s="525" t="e">
        <f t="shared" si="1"/>
        <v>#DIV/0!</v>
      </c>
      <c r="J40" s="405"/>
      <c r="K40" s="405"/>
      <c r="L40" s="525" t="e">
        <f t="shared" si="2"/>
        <v>#DIV/0!</v>
      </c>
      <c r="M40" s="394"/>
      <c r="N40" s="405"/>
      <c r="O40" s="525" t="e">
        <f t="shared" si="3"/>
        <v>#DIV/0!</v>
      </c>
    </row>
    <row r="41" spans="1:15" ht="51" hidden="1" x14ac:dyDescent="0.25">
      <c r="A41" s="244" t="s">
        <v>21</v>
      </c>
      <c r="B41" s="512" t="s">
        <v>347</v>
      </c>
      <c r="C41" s="152" t="s">
        <v>2340</v>
      </c>
      <c r="D41" s="399"/>
      <c r="E41" s="400"/>
      <c r="F41" s="525" t="e">
        <f t="shared" si="0"/>
        <v>#DIV/0!</v>
      </c>
      <c r="G41" s="398"/>
      <c r="H41" s="401"/>
      <c r="I41" s="525" t="e">
        <f t="shared" si="1"/>
        <v>#DIV/0!</v>
      </c>
      <c r="J41" s="401"/>
      <c r="K41" s="401"/>
      <c r="L41" s="525" t="e">
        <f t="shared" si="2"/>
        <v>#DIV/0!</v>
      </c>
      <c r="M41" s="402"/>
      <c r="N41" s="401"/>
      <c r="O41" s="525" t="e">
        <f t="shared" si="3"/>
        <v>#DIV/0!</v>
      </c>
    </row>
    <row r="42" spans="1:15" ht="51" hidden="1" x14ac:dyDescent="0.25">
      <c r="A42" s="244" t="s">
        <v>21</v>
      </c>
      <c r="B42" s="512" t="s">
        <v>347</v>
      </c>
      <c r="C42" s="152" t="s">
        <v>2341</v>
      </c>
      <c r="D42" s="399"/>
      <c r="E42" s="400"/>
      <c r="F42" s="525" t="e">
        <f t="shared" si="0"/>
        <v>#DIV/0!</v>
      </c>
      <c r="G42" s="398"/>
      <c r="H42" s="401"/>
      <c r="I42" s="525" t="e">
        <f t="shared" si="1"/>
        <v>#DIV/0!</v>
      </c>
      <c r="J42" s="401"/>
      <c r="K42" s="401"/>
      <c r="L42" s="525" t="e">
        <f t="shared" si="2"/>
        <v>#DIV/0!</v>
      </c>
      <c r="M42" s="402"/>
      <c r="N42" s="397"/>
      <c r="O42" s="525" t="e">
        <f t="shared" si="3"/>
        <v>#DIV/0!</v>
      </c>
    </row>
    <row r="43" spans="1:15" ht="51" hidden="1" x14ac:dyDescent="0.25">
      <c r="A43" s="244" t="s">
        <v>21</v>
      </c>
      <c r="B43" s="512" t="s">
        <v>347</v>
      </c>
      <c r="C43" s="152" t="s">
        <v>2342</v>
      </c>
      <c r="D43" s="399"/>
      <c r="E43" s="400"/>
      <c r="F43" s="525" t="e">
        <f t="shared" si="0"/>
        <v>#DIV/0!</v>
      </c>
      <c r="G43" s="398"/>
      <c r="H43" s="401"/>
      <c r="I43" s="525" t="e">
        <f t="shared" si="1"/>
        <v>#DIV/0!</v>
      </c>
      <c r="J43" s="401"/>
      <c r="K43" s="401"/>
      <c r="L43" s="525" t="e">
        <f t="shared" si="2"/>
        <v>#DIV/0!</v>
      </c>
      <c r="M43" s="402"/>
      <c r="N43" s="401"/>
      <c r="O43" s="525" t="e">
        <f t="shared" si="3"/>
        <v>#DIV/0!</v>
      </c>
    </row>
    <row r="44" spans="1:15" ht="51" hidden="1" x14ac:dyDescent="0.25">
      <c r="A44" s="244" t="s">
        <v>21</v>
      </c>
      <c r="B44" s="512" t="s">
        <v>347</v>
      </c>
      <c r="C44" s="152" t="s">
        <v>2343</v>
      </c>
      <c r="D44" s="399"/>
      <c r="E44" s="400"/>
      <c r="F44" s="525" t="e">
        <f t="shared" si="0"/>
        <v>#DIV/0!</v>
      </c>
      <c r="G44" s="398"/>
      <c r="H44" s="401"/>
      <c r="I44" s="525" t="e">
        <f t="shared" si="1"/>
        <v>#DIV/0!</v>
      </c>
      <c r="J44" s="397"/>
      <c r="K44" s="397"/>
      <c r="L44" s="525" t="e">
        <f t="shared" si="2"/>
        <v>#DIV/0!</v>
      </c>
      <c r="M44" s="398"/>
      <c r="N44" s="397"/>
      <c r="O44" s="525" t="e">
        <f t="shared" si="3"/>
        <v>#DIV/0!</v>
      </c>
    </row>
    <row r="45" spans="1:15" ht="51" hidden="1" x14ac:dyDescent="0.25">
      <c r="A45" s="244" t="s">
        <v>21</v>
      </c>
      <c r="B45" s="512" t="s">
        <v>347</v>
      </c>
      <c r="C45" s="4" t="s">
        <v>2344</v>
      </c>
      <c r="D45" s="399"/>
      <c r="E45" s="400"/>
      <c r="F45" s="525" t="e">
        <f t="shared" si="0"/>
        <v>#DIV/0!</v>
      </c>
      <c r="G45" s="398"/>
      <c r="H45" s="401"/>
      <c r="I45" s="525" t="e">
        <f t="shared" si="1"/>
        <v>#DIV/0!</v>
      </c>
      <c r="J45" s="401"/>
      <c r="K45" s="401"/>
      <c r="L45" s="525" t="e">
        <f t="shared" si="2"/>
        <v>#DIV/0!</v>
      </c>
      <c r="M45" s="402"/>
      <c r="N45" s="401"/>
      <c r="O45" s="525" t="e">
        <f t="shared" si="3"/>
        <v>#DIV/0!</v>
      </c>
    </row>
    <row r="46" spans="1:15" ht="38.25" hidden="1" x14ac:dyDescent="0.25">
      <c r="A46" s="90" t="s">
        <v>18</v>
      </c>
      <c r="B46" s="511" t="s">
        <v>348</v>
      </c>
      <c r="C46" s="4" t="s">
        <v>59</v>
      </c>
      <c r="D46" s="422"/>
      <c r="E46" s="423"/>
      <c r="F46" s="525" t="e">
        <f t="shared" si="0"/>
        <v>#DIV/0!</v>
      </c>
      <c r="G46" s="424"/>
      <c r="H46" s="397"/>
      <c r="I46" s="525" t="e">
        <f t="shared" si="1"/>
        <v>#DIV/0!</v>
      </c>
      <c r="J46" s="470"/>
      <c r="K46" s="405"/>
      <c r="L46" s="525" t="e">
        <f t="shared" si="2"/>
        <v>#DIV/0!</v>
      </c>
      <c r="M46" s="424"/>
      <c r="N46" s="405"/>
      <c r="O46" s="525" t="e">
        <f t="shared" si="3"/>
        <v>#DIV/0!</v>
      </c>
    </row>
    <row r="47" spans="1:15" ht="38.25" hidden="1" x14ac:dyDescent="0.25">
      <c r="A47" s="72" t="s">
        <v>18</v>
      </c>
      <c r="B47" s="511" t="s">
        <v>1915</v>
      </c>
      <c r="C47" s="82" t="s">
        <v>60</v>
      </c>
      <c r="D47" s="403"/>
      <c r="E47" s="404"/>
      <c r="F47" s="525" t="e">
        <f t="shared" si="0"/>
        <v>#DIV/0!</v>
      </c>
      <c r="G47" s="394"/>
      <c r="H47" s="405"/>
      <c r="I47" s="525" t="e">
        <f t="shared" si="1"/>
        <v>#DIV/0!</v>
      </c>
      <c r="J47" s="405"/>
      <c r="K47" s="405"/>
      <c r="L47" s="525" t="e">
        <f t="shared" si="2"/>
        <v>#DIV/0!</v>
      </c>
      <c r="M47" s="394"/>
      <c r="N47" s="405"/>
      <c r="O47" s="525" t="e">
        <f t="shared" si="3"/>
        <v>#DIV/0!</v>
      </c>
    </row>
    <row r="48" spans="1:15" ht="38.25" hidden="1" x14ac:dyDescent="0.25">
      <c r="A48" s="72" t="s">
        <v>18</v>
      </c>
      <c r="B48" s="511" t="s">
        <v>349</v>
      </c>
      <c r="C48" s="82" t="s">
        <v>61</v>
      </c>
      <c r="D48" s="394"/>
      <c r="E48" s="405"/>
      <c r="F48" s="525" t="e">
        <f t="shared" si="0"/>
        <v>#DIV/0!</v>
      </c>
      <c r="G48" s="394"/>
      <c r="H48" s="405"/>
      <c r="I48" s="525" t="e">
        <f t="shared" si="1"/>
        <v>#DIV/0!</v>
      </c>
      <c r="J48" s="405"/>
      <c r="K48" s="405"/>
      <c r="L48" s="525" t="e">
        <f t="shared" si="2"/>
        <v>#DIV/0!</v>
      </c>
      <c r="M48" s="394"/>
      <c r="N48" s="405"/>
      <c r="O48" s="525" t="e">
        <f t="shared" si="3"/>
        <v>#DIV/0!</v>
      </c>
    </row>
    <row r="49" spans="1:15" ht="38.25" hidden="1" x14ac:dyDescent="0.25">
      <c r="A49" s="72" t="s">
        <v>18</v>
      </c>
      <c r="B49" s="511" t="s">
        <v>349</v>
      </c>
      <c r="C49" s="82" t="s">
        <v>62</v>
      </c>
      <c r="D49" s="394"/>
      <c r="E49" s="405"/>
      <c r="F49" s="525" t="e">
        <f t="shared" si="0"/>
        <v>#DIV/0!</v>
      </c>
      <c r="G49" s="394"/>
      <c r="H49" s="405"/>
      <c r="I49" s="525" t="e">
        <f t="shared" si="1"/>
        <v>#DIV/0!</v>
      </c>
      <c r="J49" s="405"/>
      <c r="K49" s="405"/>
      <c r="L49" s="525" t="e">
        <f t="shared" si="2"/>
        <v>#DIV/0!</v>
      </c>
      <c r="M49" s="394"/>
      <c r="N49" s="405"/>
      <c r="O49" s="525" t="e">
        <f t="shared" si="3"/>
        <v>#DIV/0!</v>
      </c>
    </row>
    <row r="50" spans="1:15" ht="38.25" hidden="1" x14ac:dyDescent="0.25">
      <c r="A50" s="90" t="s">
        <v>18</v>
      </c>
      <c r="B50" s="511" t="s">
        <v>348</v>
      </c>
      <c r="C50" s="4" t="s">
        <v>63</v>
      </c>
      <c r="D50" s="422"/>
      <c r="E50" s="423"/>
      <c r="F50" s="525" t="e">
        <f t="shared" si="0"/>
        <v>#DIV/0!</v>
      </c>
      <c r="G50" s="424"/>
      <c r="H50" s="397"/>
      <c r="I50" s="525" t="e">
        <f t="shared" si="1"/>
        <v>#DIV/0!</v>
      </c>
      <c r="J50" s="496"/>
      <c r="K50" s="405"/>
      <c r="L50" s="525" t="e">
        <f t="shared" si="2"/>
        <v>#DIV/0!</v>
      </c>
      <c r="M50" s="398"/>
      <c r="N50" s="397"/>
      <c r="O50" s="525" t="e">
        <f t="shared" si="3"/>
        <v>#DIV/0!</v>
      </c>
    </row>
    <row r="51" spans="1:15" ht="38.25" hidden="1" x14ac:dyDescent="0.25">
      <c r="A51" s="72" t="s">
        <v>18</v>
      </c>
      <c r="B51" s="511" t="s">
        <v>1915</v>
      </c>
      <c r="C51" s="82" t="s">
        <v>64</v>
      </c>
      <c r="D51" s="403"/>
      <c r="E51" s="404"/>
      <c r="F51" s="525" t="e">
        <f t="shared" si="0"/>
        <v>#DIV/0!</v>
      </c>
      <c r="G51" s="394"/>
      <c r="H51" s="405"/>
      <c r="I51" s="525" t="e">
        <f t="shared" si="1"/>
        <v>#DIV/0!</v>
      </c>
      <c r="J51" s="405"/>
      <c r="K51" s="405"/>
      <c r="L51" s="525" t="e">
        <f t="shared" si="2"/>
        <v>#DIV/0!</v>
      </c>
      <c r="M51" s="394"/>
      <c r="N51" s="405"/>
      <c r="O51" s="525" t="e">
        <f t="shared" si="3"/>
        <v>#DIV/0!</v>
      </c>
    </row>
    <row r="52" spans="1:15" ht="38.25" hidden="1" x14ac:dyDescent="0.25">
      <c r="A52" s="72" t="s">
        <v>18</v>
      </c>
      <c r="B52" s="511" t="s">
        <v>349</v>
      </c>
      <c r="C52" s="82" t="s">
        <v>65</v>
      </c>
      <c r="D52" s="394"/>
      <c r="E52" s="405"/>
      <c r="F52" s="525" t="e">
        <f t="shared" si="0"/>
        <v>#DIV/0!</v>
      </c>
      <c r="G52" s="394"/>
      <c r="H52" s="405"/>
      <c r="I52" s="525" t="e">
        <f t="shared" si="1"/>
        <v>#DIV/0!</v>
      </c>
      <c r="J52" s="405"/>
      <c r="K52" s="405"/>
      <c r="L52" s="525" t="e">
        <f t="shared" si="2"/>
        <v>#DIV/0!</v>
      </c>
      <c r="M52" s="394"/>
      <c r="N52" s="405"/>
      <c r="O52" s="525" t="e">
        <f t="shared" si="3"/>
        <v>#DIV/0!</v>
      </c>
    </row>
    <row r="53" spans="1:15" ht="38.25" hidden="1" x14ac:dyDescent="0.25">
      <c r="A53" s="72" t="s">
        <v>18</v>
      </c>
      <c r="B53" s="511" t="s">
        <v>1915</v>
      </c>
      <c r="C53" s="82" t="s">
        <v>66</v>
      </c>
      <c r="D53" s="403"/>
      <c r="E53" s="404"/>
      <c r="F53" s="525" t="e">
        <f t="shared" si="0"/>
        <v>#DIV/0!</v>
      </c>
      <c r="G53" s="394"/>
      <c r="H53" s="405"/>
      <c r="I53" s="525" t="e">
        <f t="shared" si="1"/>
        <v>#DIV/0!</v>
      </c>
      <c r="J53" s="405"/>
      <c r="K53" s="405"/>
      <c r="L53" s="525" t="e">
        <f t="shared" si="2"/>
        <v>#DIV/0!</v>
      </c>
      <c r="M53" s="394"/>
      <c r="N53" s="405"/>
      <c r="O53" s="525" t="e">
        <f t="shared" si="3"/>
        <v>#DIV/0!</v>
      </c>
    </row>
    <row r="54" spans="1:15" ht="38.25" hidden="1" x14ac:dyDescent="0.25">
      <c r="A54" s="72" t="s">
        <v>18</v>
      </c>
      <c r="B54" s="511" t="s">
        <v>349</v>
      </c>
      <c r="C54" s="82" t="s">
        <v>67</v>
      </c>
      <c r="D54" s="394"/>
      <c r="E54" s="405"/>
      <c r="F54" s="525" t="e">
        <f t="shared" si="0"/>
        <v>#DIV/0!</v>
      </c>
      <c r="G54" s="394"/>
      <c r="H54" s="405"/>
      <c r="I54" s="525" t="e">
        <f t="shared" si="1"/>
        <v>#DIV/0!</v>
      </c>
      <c r="J54" s="405"/>
      <c r="K54" s="405"/>
      <c r="L54" s="525" t="e">
        <f t="shared" si="2"/>
        <v>#DIV/0!</v>
      </c>
      <c r="M54" s="394"/>
      <c r="N54" s="405"/>
      <c r="O54" s="525" t="e">
        <f t="shared" si="3"/>
        <v>#DIV/0!</v>
      </c>
    </row>
    <row r="55" spans="1:15" ht="38.25" hidden="1" x14ac:dyDescent="0.25">
      <c r="A55" s="72" t="s">
        <v>18</v>
      </c>
      <c r="B55" s="511" t="s">
        <v>1915</v>
      </c>
      <c r="C55" s="82" t="s">
        <v>68</v>
      </c>
      <c r="D55" s="403"/>
      <c r="E55" s="404"/>
      <c r="F55" s="525" t="e">
        <f t="shared" si="0"/>
        <v>#DIV/0!</v>
      </c>
      <c r="G55" s="394"/>
      <c r="H55" s="405"/>
      <c r="I55" s="525" t="e">
        <f t="shared" si="1"/>
        <v>#DIV/0!</v>
      </c>
      <c r="J55" s="405"/>
      <c r="K55" s="405"/>
      <c r="L55" s="525" t="e">
        <f t="shared" si="2"/>
        <v>#DIV/0!</v>
      </c>
      <c r="M55" s="394"/>
      <c r="N55" s="405"/>
      <c r="O55" s="525" t="e">
        <f t="shared" si="3"/>
        <v>#DIV/0!</v>
      </c>
    </row>
    <row r="56" spans="1:15" ht="38.25" hidden="1" x14ac:dyDescent="0.25">
      <c r="A56" s="72" t="s">
        <v>18</v>
      </c>
      <c r="B56" s="511" t="s">
        <v>1915</v>
      </c>
      <c r="C56" s="82" t="s">
        <v>69</v>
      </c>
      <c r="D56" s="403"/>
      <c r="E56" s="404"/>
      <c r="F56" s="525" t="e">
        <f t="shared" si="0"/>
        <v>#DIV/0!</v>
      </c>
      <c r="G56" s="394"/>
      <c r="H56" s="405"/>
      <c r="I56" s="525" t="e">
        <f t="shared" si="1"/>
        <v>#DIV/0!</v>
      </c>
      <c r="J56" s="405"/>
      <c r="K56" s="405"/>
      <c r="L56" s="525" t="e">
        <f t="shared" si="2"/>
        <v>#DIV/0!</v>
      </c>
      <c r="M56" s="394"/>
      <c r="N56" s="405"/>
      <c r="O56" s="525" t="e">
        <f t="shared" si="3"/>
        <v>#DIV/0!</v>
      </c>
    </row>
    <row r="57" spans="1:15" ht="38.25" hidden="1" x14ac:dyDescent="0.25">
      <c r="A57" s="90" t="s">
        <v>18</v>
      </c>
      <c r="B57" s="511" t="s">
        <v>348</v>
      </c>
      <c r="C57" s="4" t="s">
        <v>70</v>
      </c>
      <c r="D57" s="422"/>
      <c r="E57" s="423"/>
      <c r="F57" s="525" t="e">
        <f t="shared" si="0"/>
        <v>#DIV/0!</v>
      </c>
      <c r="G57" s="424"/>
      <c r="H57" s="397"/>
      <c r="I57" s="525" t="e">
        <f t="shared" si="1"/>
        <v>#DIV/0!</v>
      </c>
      <c r="J57" s="496"/>
      <c r="K57" s="405"/>
      <c r="L57" s="525" t="e">
        <f t="shared" si="2"/>
        <v>#DIV/0!</v>
      </c>
      <c r="M57" s="398"/>
      <c r="N57" s="397"/>
      <c r="O57" s="525" t="e">
        <f t="shared" si="3"/>
        <v>#DIV/0!</v>
      </c>
    </row>
    <row r="58" spans="1:15" ht="38.25" hidden="1" x14ac:dyDescent="0.25">
      <c r="A58" s="90" t="s">
        <v>18</v>
      </c>
      <c r="B58" s="511" t="s">
        <v>348</v>
      </c>
      <c r="C58" s="4" t="s">
        <v>71</v>
      </c>
      <c r="D58" s="392"/>
      <c r="E58" s="393"/>
      <c r="F58" s="525" t="e">
        <f t="shared" si="0"/>
        <v>#DIV/0!</v>
      </c>
      <c r="G58" s="394"/>
      <c r="H58" s="397"/>
      <c r="I58" s="525" t="e">
        <f t="shared" si="1"/>
        <v>#DIV/0!</v>
      </c>
      <c r="J58" s="397"/>
      <c r="K58" s="397"/>
      <c r="L58" s="525" t="e">
        <f t="shared" si="2"/>
        <v>#DIV/0!</v>
      </c>
      <c r="M58" s="398"/>
      <c r="N58" s="397"/>
      <c r="O58" s="525" t="e">
        <f t="shared" si="3"/>
        <v>#DIV/0!</v>
      </c>
    </row>
    <row r="59" spans="1:15" ht="51" hidden="1" x14ac:dyDescent="0.25">
      <c r="A59" s="90" t="s">
        <v>4</v>
      </c>
      <c r="B59" s="511" t="s">
        <v>1972</v>
      </c>
      <c r="C59" s="4" t="s">
        <v>2512</v>
      </c>
      <c r="D59" s="418"/>
      <c r="E59" s="419"/>
      <c r="F59" s="525" t="e">
        <f t="shared" si="0"/>
        <v>#DIV/0!</v>
      </c>
      <c r="G59" s="417"/>
      <c r="H59" s="419"/>
      <c r="I59" s="525" t="e">
        <f t="shared" si="1"/>
        <v>#DIV/0!</v>
      </c>
      <c r="J59" s="419"/>
      <c r="K59" s="419"/>
      <c r="L59" s="525" t="e">
        <f t="shared" si="2"/>
        <v>#DIV/0!</v>
      </c>
      <c r="M59" s="418"/>
      <c r="N59" s="419"/>
      <c r="O59" s="525" t="e">
        <f t="shared" si="3"/>
        <v>#DIV/0!</v>
      </c>
    </row>
    <row r="60" spans="1:15" ht="51" hidden="1" x14ac:dyDescent="0.25">
      <c r="A60" s="72" t="s">
        <v>4</v>
      </c>
      <c r="B60" s="511" t="s">
        <v>350</v>
      </c>
      <c r="C60" s="82" t="s">
        <v>72</v>
      </c>
      <c r="D60" s="392"/>
      <c r="E60" s="393"/>
      <c r="F60" s="525" t="e">
        <f t="shared" si="0"/>
        <v>#DIV/0!</v>
      </c>
      <c r="G60" s="394"/>
      <c r="H60" s="397"/>
      <c r="I60" s="525" t="e">
        <f t="shared" si="1"/>
        <v>#DIV/0!</v>
      </c>
      <c r="J60" s="397"/>
      <c r="K60" s="397"/>
      <c r="L60" s="525" t="e">
        <f t="shared" si="2"/>
        <v>#DIV/0!</v>
      </c>
      <c r="M60" s="398"/>
      <c r="N60" s="397"/>
      <c r="O60" s="525" t="e">
        <f t="shared" si="3"/>
        <v>#DIV/0!</v>
      </c>
    </row>
    <row r="61" spans="1:15" ht="51" hidden="1" x14ac:dyDescent="0.25">
      <c r="A61" s="72" t="s">
        <v>4</v>
      </c>
      <c r="B61" s="511" t="s">
        <v>350</v>
      </c>
      <c r="C61" s="82" t="s">
        <v>73</v>
      </c>
      <c r="D61" s="392"/>
      <c r="E61" s="393"/>
      <c r="F61" s="525" t="e">
        <f t="shared" si="0"/>
        <v>#DIV/0!</v>
      </c>
      <c r="G61" s="394"/>
      <c r="H61" s="397"/>
      <c r="I61" s="525" t="e">
        <f t="shared" si="1"/>
        <v>#DIV/0!</v>
      </c>
      <c r="J61" s="397"/>
      <c r="K61" s="397"/>
      <c r="L61" s="525" t="e">
        <f t="shared" si="2"/>
        <v>#DIV/0!</v>
      </c>
      <c r="M61" s="398"/>
      <c r="N61" s="397"/>
      <c r="O61" s="525" t="e">
        <f t="shared" si="3"/>
        <v>#DIV/0!</v>
      </c>
    </row>
    <row r="62" spans="1:15" ht="51" hidden="1" x14ac:dyDescent="0.25">
      <c r="A62" s="72" t="s">
        <v>4</v>
      </c>
      <c r="B62" s="511" t="s">
        <v>350</v>
      </c>
      <c r="C62" s="82" t="s">
        <v>74</v>
      </c>
      <c r="D62" s="392"/>
      <c r="E62" s="393"/>
      <c r="F62" s="525" t="e">
        <f t="shared" si="0"/>
        <v>#DIV/0!</v>
      </c>
      <c r="G62" s="394"/>
      <c r="H62" s="397"/>
      <c r="I62" s="525" t="e">
        <f t="shared" si="1"/>
        <v>#DIV/0!</v>
      </c>
      <c r="J62" s="397"/>
      <c r="K62" s="397"/>
      <c r="L62" s="525" t="e">
        <f t="shared" si="2"/>
        <v>#DIV/0!</v>
      </c>
      <c r="M62" s="398"/>
      <c r="N62" s="397"/>
      <c r="O62" s="525" t="e">
        <f t="shared" si="3"/>
        <v>#DIV/0!</v>
      </c>
    </row>
    <row r="63" spans="1:15" ht="38.25" hidden="1" x14ac:dyDescent="0.25">
      <c r="A63" s="90" t="s">
        <v>4</v>
      </c>
      <c r="B63" s="511" t="s">
        <v>356</v>
      </c>
      <c r="C63" s="4" t="s">
        <v>75</v>
      </c>
      <c r="D63" s="392"/>
      <c r="E63" s="393"/>
      <c r="F63" s="525" t="e">
        <f t="shared" si="0"/>
        <v>#DIV/0!</v>
      </c>
      <c r="G63" s="394"/>
      <c r="H63" s="397"/>
      <c r="I63" s="525" t="e">
        <f t="shared" si="1"/>
        <v>#DIV/0!</v>
      </c>
      <c r="J63" s="397"/>
      <c r="K63" s="397"/>
      <c r="L63" s="525" t="e">
        <f t="shared" si="2"/>
        <v>#DIV/0!</v>
      </c>
      <c r="M63" s="398"/>
      <c r="N63" s="397"/>
      <c r="O63" s="525" t="e">
        <f t="shared" si="3"/>
        <v>#DIV/0!</v>
      </c>
    </row>
    <row r="64" spans="1:15" ht="51" hidden="1" x14ac:dyDescent="0.25">
      <c r="A64" s="72" t="s">
        <v>4</v>
      </c>
      <c r="B64" s="511" t="s">
        <v>350</v>
      </c>
      <c r="C64" s="82" t="s">
        <v>76</v>
      </c>
      <c r="D64" s="392"/>
      <c r="E64" s="393"/>
      <c r="F64" s="525" t="e">
        <f t="shared" si="0"/>
        <v>#DIV/0!</v>
      </c>
      <c r="G64" s="394"/>
      <c r="H64" s="397"/>
      <c r="I64" s="525" t="e">
        <f t="shared" si="1"/>
        <v>#DIV/0!</v>
      </c>
      <c r="J64" s="397"/>
      <c r="K64" s="397"/>
      <c r="L64" s="525" t="e">
        <f t="shared" si="2"/>
        <v>#DIV/0!</v>
      </c>
      <c r="M64" s="398"/>
      <c r="N64" s="397"/>
      <c r="O64" s="525" t="e">
        <f t="shared" si="3"/>
        <v>#DIV/0!</v>
      </c>
    </row>
    <row r="65" spans="1:15" ht="38.25" hidden="1" x14ac:dyDescent="0.25">
      <c r="A65" s="90" t="s">
        <v>4</v>
      </c>
      <c r="B65" s="511" t="s">
        <v>351</v>
      </c>
      <c r="C65" s="4" t="s">
        <v>77</v>
      </c>
      <c r="D65" s="392"/>
      <c r="E65" s="393"/>
      <c r="F65" s="525" t="e">
        <f t="shared" si="0"/>
        <v>#DIV/0!</v>
      </c>
      <c r="G65" s="394"/>
      <c r="H65" s="397"/>
      <c r="I65" s="525" t="e">
        <f t="shared" si="1"/>
        <v>#DIV/0!</v>
      </c>
      <c r="J65" s="397"/>
      <c r="K65" s="397"/>
      <c r="L65" s="525" t="e">
        <f t="shared" si="2"/>
        <v>#DIV/0!</v>
      </c>
      <c r="M65" s="398"/>
      <c r="N65" s="397"/>
      <c r="O65" s="525" t="e">
        <f t="shared" si="3"/>
        <v>#DIV/0!</v>
      </c>
    </row>
    <row r="66" spans="1:15" ht="38.25" hidden="1" x14ac:dyDescent="0.25">
      <c r="A66" s="90" t="s">
        <v>4</v>
      </c>
      <c r="B66" s="511" t="s">
        <v>351</v>
      </c>
      <c r="C66" s="4" t="s">
        <v>78</v>
      </c>
      <c r="D66" s="392"/>
      <c r="E66" s="393"/>
      <c r="F66" s="525" t="e">
        <f t="shared" si="0"/>
        <v>#DIV/0!</v>
      </c>
      <c r="G66" s="394"/>
      <c r="H66" s="397"/>
      <c r="I66" s="525" t="e">
        <f t="shared" si="1"/>
        <v>#DIV/0!</v>
      </c>
      <c r="J66" s="397"/>
      <c r="K66" s="397"/>
      <c r="L66" s="525" t="e">
        <f t="shared" si="2"/>
        <v>#DIV/0!</v>
      </c>
      <c r="M66" s="398"/>
      <c r="N66" s="397"/>
      <c r="O66" s="525" t="e">
        <f t="shared" si="3"/>
        <v>#DIV/0!</v>
      </c>
    </row>
    <row r="67" spans="1:15" ht="51" hidden="1" x14ac:dyDescent="0.25">
      <c r="A67" s="90" t="s">
        <v>4</v>
      </c>
      <c r="B67" s="511" t="s">
        <v>352</v>
      </c>
      <c r="C67" s="4" t="s">
        <v>79</v>
      </c>
      <c r="D67" s="418"/>
      <c r="E67" s="419"/>
      <c r="F67" s="525" t="e">
        <f t="shared" ref="F67:F130" si="4">(E67/D67)*100</f>
        <v>#DIV/0!</v>
      </c>
      <c r="G67" s="417"/>
      <c r="H67" s="419"/>
      <c r="I67" s="525" t="e">
        <f t="shared" ref="I67:I130" si="5">(H67/G67)*100</f>
        <v>#DIV/0!</v>
      </c>
      <c r="J67" s="419"/>
      <c r="K67" s="419"/>
      <c r="L67" s="525" t="e">
        <f t="shared" ref="L67:L130" si="6">(K67/J67)*100</f>
        <v>#DIV/0!</v>
      </c>
      <c r="M67" s="418"/>
      <c r="N67" s="419"/>
      <c r="O67" s="525" t="e">
        <f t="shared" ref="O67:O130" si="7">(N67/M67)*100</f>
        <v>#DIV/0!</v>
      </c>
    </row>
    <row r="68" spans="1:15" ht="51" hidden="1" x14ac:dyDescent="0.25">
      <c r="A68" s="90" t="s">
        <v>4</v>
      </c>
      <c r="B68" s="511" t="s">
        <v>353</v>
      </c>
      <c r="C68" s="4" t="s">
        <v>80</v>
      </c>
      <c r="D68" s="392"/>
      <c r="E68" s="393"/>
      <c r="F68" s="525" t="e">
        <f t="shared" si="4"/>
        <v>#DIV/0!</v>
      </c>
      <c r="G68" s="394"/>
      <c r="H68" s="397"/>
      <c r="I68" s="525" t="e">
        <f t="shared" si="5"/>
        <v>#DIV/0!</v>
      </c>
      <c r="J68" s="397"/>
      <c r="K68" s="397"/>
      <c r="L68" s="525" t="e">
        <f t="shared" si="6"/>
        <v>#DIV/0!</v>
      </c>
      <c r="M68" s="398"/>
      <c r="N68" s="397"/>
      <c r="O68" s="525" t="e">
        <f t="shared" si="7"/>
        <v>#DIV/0!</v>
      </c>
    </row>
    <row r="69" spans="1:15" ht="38.25" hidden="1" x14ac:dyDescent="0.25">
      <c r="A69" s="90" t="s">
        <v>4</v>
      </c>
      <c r="B69" s="511" t="s">
        <v>351</v>
      </c>
      <c r="C69" s="4" t="s">
        <v>81</v>
      </c>
      <c r="D69" s="392"/>
      <c r="E69" s="395"/>
      <c r="F69" s="525" t="e">
        <f t="shared" si="4"/>
        <v>#DIV/0!</v>
      </c>
      <c r="G69" s="394"/>
      <c r="H69" s="395"/>
      <c r="I69" s="525" t="e">
        <f t="shared" si="5"/>
        <v>#DIV/0!</v>
      </c>
      <c r="J69" s="395"/>
      <c r="K69" s="397"/>
      <c r="L69" s="525" t="e">
        <f t="shared" si="6"/>
        <v>#DIV/0!</v>
      </c>
      <c r="M69" s="398"/>
      <c r="N69" s="397"/>
      <c r="O69" s="525" t="e">
        <f t="shared" si="7"/>
        <v>#DIV/0!</v>
      </c>
    </row>
    <row r="70" spans="1:15" ht="51" hidden="1" x14ac:dyDescent="0.25">
      <c r="A70" s="90" t="s">
        <v>4</v>
      </c>
      <c r="B70" s="511" t="s">
        <v>353</v>
      </c>
      <c r="C70" s="4" t="s">
        <v>81</v>
      </c>
      <c r="D70" s="396"/>
      <c r="E70" s="393"/>
      <c r="F70" s="525" t="e">
        <f t="shared" si="4"/>
        <v>#DIV/0!</v>
      </c>
      <c r="G70" s="394"/>
      <c r="H70" s="397"/>
      <c r="I70" s="525" t="e">
        <f t="shared" si="5"/>
        <v>#DIV/0!</v>
      </c>
      <c r="J70" s="397"/>
      <c r="K70" s="397"/>
      <c r="L70" s="525" t="e">
        <f t="shared" si="6"/>
        <v>#DIV/0!</v>
      </c>
      <c r="M70" s="398"/>
      <c r="N70" s="397"/>
      <c r="O70" s="525" t="e">
        <f t="shared" si="7"/>
        <v>#DIV/0!</v>
      </c>
    </row>
    <row r="71" spans="1:15" ht="51" hidden="1" x14ac:dyDescent="0.25">
      <c r="A71" s="90" t="s">
        <v>4</v>
      </c>
      <c r="B71" s="511" t="s">
        <v>353</v>
      </c>
      <c r="C71" s="4" t="s">
        <v>82</v>
      </c>
      <c r="D71" s="392"/>
      <c r="E71" s="393"/>
      <c r="F71" s="525" t="e">
        <f t="shared" si="4"/>
        <v>#DIV/0!</v>
      </c>
      <c r="G71" s="394"/>
      <c r="H71" s="397"/>
      <c r="I71" s="525" t="e">
        <f t="shared" si="5"/>
        <v>#DIV/0!</v>
      </c>
      <c r="J71" s="397"/>
      <c r="K71" s="397"/>
      <c r="L71" s="525" t="e">
        <f t="shared" si="6"/>
        <v>#DIV/0!</v>
      </c>
      <c r="M71" s="398"/>
      <c r="N71" s="397"/>
      <c r="O71" s="525" t="e">
        <f t="shared" si="7"/>
        <v>#DIV/0!</v>
      </c>
    </row>
    <row r="72" spans="1:15" ht="51" hidden="1" x14ac:dyDescent="0.25">
      <c r="A72" s="90" t="s">
        <v>4</v>
      </c>
      <c r="B72" s="511" t="s">
        <v>1972</v>
      </c>
      <c r="C72" s="4" t="s">
        <v>83</v>
      </c>
      <c r="D72" s="418"/>
      <c r="E72" s="419"/>
      <c r="F72" s="525" t="e">
        <f t="shared" si="4"/>
        <v>#DIV/0!</v>
      </c>
      <c r="G72" s="417"/>
      <c r="H72" s="419"/>
      <c r="I72" s="525" t="e">
        <f t="shared" si="5"/>
        <v>#DIV/0!</v>
      </c>
      <c r="J72" s="419"/>
      <c r="K72" s="419"/>
      <c r="L72" s="525" t="e">
        <f t="shared" si="6"/>
        <v>#DIV/0!</v>
      </c>
      <c r="M72" s="418"/>
      <c r="N72" s="419"/>
      <c r="O72" s="525" t="e">
        <f t="shared" si="7"/>
        <v>#DIV/0!</v>
      </c>
    </row>
    <row r="73" spans="1:15" ht="51" hidden="1" x14ac:dyDescent="0.25">
      <c r="A73" s="90" t="s">
        <v>4</v>
      </c>
      <c r="B73" s="511" t="s">
        <v>352</v>
      </c>
      <c r="C73" s="4" t="s">
        <v>84</v>
      </c>
      <c r="D73" s="418"/>
      <c r="E73" s="419"/>
      <c r="F73" s="525" t="e">
        <f t="shared" si="4"/>
        <v>#DIV/0!</v>
      </c>
      <c r="G73" s="417"/>
      <c r="H73" s="419"/>
      <c r="I73" s="525" t="e">
        <f t="shared" si="5"/>
        <v>#DIV/0!</v>
      </c>
      <c r="J73" s="419"/>
      <c r="K73" s="419"/>
      <c r="L73" s="525" t="e">
        <f t="shared" si="6"/>
        <v>#DIV/0!</v>
      </c>
      <c r="M73" s="418"/>
      <c r="N73" s="419"/>
      <c r="O73" s="525" t="e">
        <f t="shared" si="7"/>
        <v>#DIV/0!</v>
      </c>
    </row>
    <row r="74" spans="1:15" ht="51" hidden="1" x14ac:dyDescent="0.25">
      <c r="A74" s="90" t="s">
        <v>4</v>
      </c>
      <c r="B74" s="511" t="s">
        <v>1972</v>
      </c>
      <c r="C74" s="4" t="s">
        <v>85</v>
      </c>
      <c r="D74" s="418"/>
      <c r="E74" s="419"/>
      <c r="F74" s="525" t="e">
        <f t="shared" si="4"/>
        <v>#DIV/0!</v>
      </c>
      <c r="G74" s="417"/>
      <c r="H74" s="419"/>
      <c r="I74" s="525" t="e">
        <f t="shared" si="5"/>
        <v>#DIV/0!</v>
      </c>
      <c r="J74" s="419"/>
      <c r="K74" s="419"/>
      <c r="L74" s="525" t="e">
        <f t="shared" si="6"/>
        <v>#DIV/0!</v>
      </c>
      <c r="M74" s="418"/>
      <c r="N74" s="419"/>
      <c r="O74" s="525" t="e">
        <f t="shared" si="7"/>
        <v>#DIV/0!</v>
      </c>
    </row>
    <row r="75" spans="1:15" ht="51" hidden="1" x14ac:dyDescent="0.25">
      <c r="A75" s="90" t="s">
        <v>4</v>
      </c>
      <c r="B75" s="511" t="s">
        <v>1972</v>
      </c>
      <c r="C75" s="4" t="s">
        <v>86</v>
      </c>
      <c r="D75" s="418"/>
      <c r="E75" s="419"/>
      <c r="F75" s="525" t="e">
        <f t="shared" si="4"/>
        <v>#DIV/0!</v>
      </c>
      <c r="G75" s="417"/>
      <c r="H75" s="419"/>
      <c r="I75" s="525" t="e">
        <f t="shared" si="5"/>
        <v>#DIV/0!</v>
      </c>
      <c r="J75" s="419"/>
      <c r="K75" s="419"/>
      <c r="L75" s="525" t="e">
        <f t="shared" si="6"/>
        <v>#DIV/0!</v>
      </c>
      <c r="M75" s="418"/>
      <c r="N75" s="419"/>
      <c r="O75" s="525" t="e">
        <f t="shared" si="7"/>
        <v>#DIV/0!</v>
      </c>
    </row>
    <row r="76" spans="1:15" ht="38.25" hidden="1" x14ac:dyDescent="0.25">
      <c r="A76" s="90" t="s">
        <v>4</v>
      </c>
      <c r="B76" s="511" t="s">
        <v>355</v>
      </c>
      <c r="C76" s="4" t="s">
        <v>87</v>
      </c>
      <c r="D76" s="392"/>
      <c r="E76" s="393"/>
      <c r="F76" s="525" t="e">
        <f t="shared" si="4"/>
        <v>#DIV/0!</v>
      </c>
      <c r="G76" s="394"/>
      <c r="H76" s="397"/>
      <c r="I76" s="525" t="e">
        <f t="shared" si="5"/>
        <v>#DIV/0!</v>
      </c>
      <c r="J76" s="397"/>
      <c r="K76" s="397"/>
      <c r="L76" s="525" t="e">
        <f t="shared" si="6"/>
        <v>#DIV/0!</v>
      </c>
      <c r="M76" s="398"/>
      <c r="N76" s="397"/>
      <c r="O76" s="525" t="e">
        <f t="shared" si="7"/>
        <v>#DIV/0!</v>
      </c>
    </row>
    <row r="77" spans="1:15" ht="51" hidden="1" x14ac:dyDescent="0.25">
      <c r="A77" s="90" t="s">
        <v>4</v>
      </c>
      <c r="B77" s="511" t="s">
        <v>352</v>
      </c>
      <c r="C77" s="4" t="s">
        <v>88</v>
      </c>
      <c r="D77" s="418"/>
      <c r="E77" s="419"/>
      <c r="F77" s="525" t="e">
        <f t="shared" si="4"/>
        <v>#DIV/0!</v>
      </c>
      <c r="G77" s="417"/>
      <c r="H77" s="419"/>
      <c r="I77" s="525" t="e">
        <f t="shared" si="5"/>
        <v>#DIV/0!</v>
      </c>
      <c r="J77" s="419"/>
      <c r="K77" s="419"/>
      <c r="L77" s="525" t="e">
        <f t="shared" si="6"/>
        <v>#DIV/0!</v>
      </c>
      <c r="M77" s="418"/>
      <c r="N77" s="419"/>
      <c r="O77" s="525" t="e">
        <f t="shared" si="7"/>
        <v>#DIV/0!</v>
      </c>
    </row>
    <row r="78" spans="1:15" ht="51" hidden="1" x14ac:dyDescent="0.25">
      <c r="A78" s="90" t="s">
        <v>4</v>
      </c>
      <c r="B78" s="511" t="s">
        <v>352</v>
      </c>
      <c r="C78" s="4" t="s">
        <v>89</v>
      </c>
      <c r="D78" s="418"/>
      <c r="E78" s="419"/>
      <c r="F78" s="525" t="e">
        <f t="shared" si="4"/>
        <v>#DIV/0!</v>
      </c>
      <c r="G78" s="417"/>
      <c r="H78" s="419"/>
      <c r="I78" s="525" t="e">
        <f t="shared" si="5"/>
        <v>#DIV/0!</v>
      </c>
      <c r="J78" s="419"/>
      <c r="K78" s="419"/>
      <c r="L78" s="525" t="e">
        <f t="shared" si="6"/>
        <v>#DIV/0!</v>
      </c>
      <c r="M78" s="418"/>
      <c r="N78" s="419"/>
      <c r="O78" s="525" t="e">
        <f t="shared" si="7"/>
        <v>#DIV/0!</v>
      </c>
    </row>
    <row r="79" spans="1:15" ht="51" hidden="1" x14ac:dyDescent="0.25">
      <c r="A79" s="90" t="s">
        <v>4</v>
      </c>
      <c r="B79" s="511" t="s">
        <v>352</v>
      </c>
      <c r="C79" s="4" t="s">
        <v>90</v>
      </c>
      <c r="D79" s="418"/>
      <c r="E79" s="419"/>
      <c r="F79" s="525" t="e">
        <f t="shared" si="4"/>
        <v>#DIV/0!</v>
      </c>
      <c r="G79" s="417"/>
      <c r="H79" s="419"/>
      <c r="I79" s="525" t="e">
        <f t="shared" si="5"/>
        <v>#DIV/0!</v>
      </c>
      <c r="J79" s="419"/>
      <c r="K79" s="419"/>
      <c r="L79" s="525" t="e">
        <f t="shared" si="6"/>
        <v>#DIV/0!</v>
      </c>
      <c r="M79" s="418"/>
      <c r="N79" s="419"/>
      <c r="O79" s="525" t="e">
        <f t="shared" si="7"/>
        <v>#DIV/0!</v>
      </c>
    </row>
    <row r="80" spans="1:15" ht="51" hidden="1" x14ac:dyDescent="0.25">
      <c r="A80" s="90" t="s">
        <v>4</v>
      </c>
      <c r="B80" s="511" t="s">
        <v>352</v>
      </c>
      <c r="C80" s="4" t="s">
        <v>91</v>
      </c>
      <c r="D80" s="418"/>
      <c r="E80" s="419"/>
      <c r="F80" s="525" t="e">
        <f t="shared" si="4"/>
        <v>#DIV/0!</v>
      </c>
      <c r="G80" s="417"/>
      <c r="H80" s="419"/>
      <c r="I80" s="525" t="e">
        <f t="shared" si="5"/>
        <v>#DIV/0!</v>
      </c>
      <c r="J80" s="419"/>
      <c r="K80" s="419"/>
      <c r="L80" s="525" t="e">
        <f t="shared" si="6"/>
        <v>#DIV/0!</v>
      </c>
      <c r="M80" s="418"/>
      <c r="N80" s="419"/>
      <c r="O80" s="525" t="e">
        <f t="shared" si="7"/>
        <v>#DIV/0!</v>
      </c>
    </row>
    <row r="81" spans="1:15" ht="38.25" hidden="1" x14ac:dyDescent="0.25">
      <c r="A81" s="90" t="s">
        <v>4</v>
      </c>
      <c r="B81" s="511" t="s">
        <v>351</v>
      </c>
      <c r="C81" s="4" t="s">
        <v>92</v>
      </c>
      <c r="D81" s="392"/>
      <c r="E81" s="393"/>
      <c r="F81" s="525" t="e">
        <f t="shared" si="4"/>
        <v>#DIV/0!</v>
      </c>
      <c r="G81" s="394"/>
      <c r="H81" s="397"/>
      <c r="I81" s="525" t="e">
        <f t="shared" si="5"/>
        <v>#DIV/0!</v>
      </c>
      <c r="J81" s="397"/>
      <c r="K81" s="397"/>
      <c r="L81" s="525" t="e">
        <f t="shared" si="6"/>
        <v>#DIV/0!</v>
      </c>
      <c r="M81" s="398"/>
      <c r="N81" s="397"/>
      <c r="O81" s="525" t="e">
        <f t="shared" si="7"/>
        <v>#DIV/0!</v>
      </c>
    </row>
    <row r="82" spans="1:15" ht="38.25" hidden="1" x14ac:dyDescent="0.25">
      <c r="A82" s="90" t="s">
        <v>4</v>
      </c>
      <c r="B82" s="511" t="s">
        <v>356</v>
      </c>
      <c r="C82" s="4" t="s">
        <v>93</v>
      </c>
      <c r="D82" s="392"/>
      <c r="E82" s="393"/>
      <c r="F82" s="525" t="e">
        <f t="shared" si="4"/>
        <v>#DIV/0!</v>
      </c>
      <c r="G82" s="394"/>
      <c r="H82" s="397"/>
      <c r="I82" s="525" t="e">
        <f t="shared" si="5"/>
        <v>#DIV/0!</v>
      </c>
      <c r="J82" s="397"/>
      <c r="K82" s="397"/>
      <c r="L82" s="525" t="e">
        <f t="shared" si="6"/>
        <v>#DIV/0!</v>
      </c>
      <c r="M82" s="398"/>
      <c r="N82" s="397"/>
      <c r="O82" s="525" t="e">
        <f t="shared" si="7"/>
        <v>#DIV/0!</v>
      </c>
    </row>
    <row r="83" spans="1:15" ht="38.25" hidden="1" x14ac:dyDescent="0.25">
      <c r="A83" s="90" t="s">
        <v>4</v>
      </c>
      <c r="B83" s="511" t="s">
        <v>351</v>
      </c>
      <c r="C83" s="4" t="s">
        <v>94</v>
      </c>
      <c r="D83" s="392"/>
      <c r="E83" s="393"/>
      <c r="F83" s="525" t="e">
        <f t="shared" si="4"/>
        <v>#DIV/0!</v>
      </c>
      <c r="G83" s="394"/>
      <c r="H83" s="397"/>
      <c r="I83" s="525" t="e">
        <f t="shared" si="5"/>
        <v>#DIV/0!</v>
      </c>
      <c r="J83" s="397"/>
      <c r="K83" s="397"/>
      <c r="L83" s="525" t="e">
        <f t="shared" si="6"/>
        <v>#DIV/0!</v>
      </c>
      <c r="M83" s="398"/>
      <c r="N83" s="397"/>
      <c r="O83" s="525" t="e">
        <f t="shared" si="7"/>
        <v>#DIV/0!</v>
      </c>
    </row>
    <row r="84" spans="1:15" ht="38.25" hidden="1" x14ac:dyDescent="0.25">
      <c r="A84" s="72" t="s">
        <v>4</v>
      </c>
      <c r="B84" s="511" t="s">
        <v>357</v>
      </c>
      <c r="C84" s="82" t="s">
        <v>95</v>
      </c>
      <c r="D84" s="403"/>
      <c r="E84" s="404"/>
      <c r="F84" s="525" t="e">
        <f t="shared" si="4"/>
        <v>#DIV/0!</v>
      </c>
      <c r="G84" s="394"/>
      <c r="H84" s="405"/>
      <c r="I84" s="525" t="e">
        <f t="shared" si="5"/>
        <v>#DIV/0!</v>
      </c>
      <c r="J84" s="405"/>
      <c r="K84" s="405"/>
      <c r="L84" s="525" t="e">
        <f t="shared" si="6"/>
        <v>#DIV/0!</v>
      </c>
      <c r="M84" s="394"/>
      <c r="N84" s="405"/>
      <c r="O84" s="525" t="e">
        <f t="shared" si="7"/>
        <v>#DIV/0!</v>
      </c>
    </row>
    <row r="85" spans="1:15" ht="38.25" hidden="1" x14ac:dyDescent="0.25">
      <c r="A85" s="90" t="s">
        <v>4</v>
      </c>
      <c r="B85" s="511" t="s">
        <v>358</v>
      </c>
      <c r="C85" s="4" t="s">
        <v>96</v>
      </c>
      <c r="D85" s="392"/>
      <c r="E85" s="393"/>
      <c r="F85" s="525" t="e">
        <f t="shared" si="4"/>
        <v>#DIV/0!</v>
      </c>
      <c r="G85" s="394"/>
      <c r="H85" s="397"/>
      <c r="I85" s="525" t="e">
        <f t="shared" si="5"/>
        <v>#DIV/0!</v>
      </c>
      <c r="J85" s="397"/>
      <c r="K85" s="397"/>
      <c r="L85" s="525" t="e">
        <f t="shared" si="6"/>
        <v>#DIV/0!</v>
      </c>
      <c r="M85" s="398"/>
      <c r="N85" s="397"/>
      <c r="O85" s="525" t="e">
        <f t="shared" si="7"/>
        <v>#DIV/0!</v>
      </c>
    </row>
    <row r="86" spans="1:15" ht="51" hidden="1" x14ac:dyDescent="0.25">
      <c r="A86" s="90" t="s">
        <v>4</v>
      </c>
      <c r="B86" s="511" t="s">
        <v>1972</v>
      </c>
      <c r="C86" s="4" t="s">
        <v>97</v>
      </c>
      <c r="D86" s="418"/>
      <c r="E86" s="419"/>
      <c r="F86" s="525" t="e">
        <f t="shared" si="4"/>
        <v>#DIV/0!</v>
      </c>
      <c r="G86" s="417"/>
      <c r="H86" s="419"/>
      <c r="I86" s="525" t="e">
        <f t="shared" si="5"/>
        <v>#DIV/0!</v>
      </c>
      <c r="J86" s="419"/>
      <c r="K86" s="419"/>
      <c r="L86" s="525" t="e">
        <f t="shared" si="6"/>
        <v>#DIV/0!</v>
      </c>
      <c r="M86" s="418"/>
      <c r="N86" s="419"/>
      <c r="O86" s="525" t="e">
        <f t="shared" si="7"/>
        <v>#DIV/0!</v>
      </c>
    </row>
    <row r="87" spans="1:15" ht="51" hidden="1" x14ac:dyDescent="0.25">
      <c r="A87" s="90" t="s">
        <v>4</v>
      </c>
      <c r="B87" s="511" t="s">
        <v>353</v>
      </c>
      <c r="C87" s="4" t="s">
        <v>98</v>
      </c>
      <c r="D87" s="392"/>
      <c r="E87" s="393"/>
      <c r="F87" s="525" t="e">
        <f t="shared" si="4"/>
        <v>#DIV/0!</v>
      </c>
      <c r="G87" s="394"/>
      <c r="H87" s="397"/>
      <c r="I87" s="525" t="e">
        <f t="shared" si="5"/>
        <v>#DIV/0!</v>
      </c>
      <c r="J87" s="397"/>
      <c r="K87" s="397"/>
      <c r="L87" s="525" t="e">
        <f t="shared" si="6"/>
        <v>#DIV/0!</v>
      </c>
      <c r="M87" s="398"/>
      <c r="N87" s="397"/>
      <c r="O87" s="525" t="e">
        <f t="shared" si="7"/>
        <v>#DIV/0!</v>
      </c>
    </row>
    <row r="88" spans="1:15" ht="51" hidden="1" x14ac:dyDescent="0.25">
      <c r="A88" s="72" t="s">
        <v>4</v>
      </c>
      <c r="B88" s="511" t="s">
        <v>350</v>
      </c>
      <c r="C88" s="82" t="s">
        <v>99</v>
      </c>
      <c r="D88" s="392"/>
      <c r="E88" s="393"/>
      <c r="F88" s="525" t="e">
        <f t="shared" si="4"/>
        <v>#DIV/0!</v>
      </c>
      <c r="G88" s="394"/>
      <c r="H88" s="397"/>
      <c r="I88" s="525" t="e">
        <f t="shared" si="5"/>
        <v>#DIV/0!</v>
      </c>
      <c r="J88" s="397"/>
      <c r="K88" s="397"/>
      <c r="L88" s="525" t="e">
        <f t="shared" si="6"/>
        <v>#DIV/0!</v>
      </c>
      <c r="M88" s="398"/>
      <c r="N88" s="397"/>
      <c r="O88" s="525" t="e">
        <f t="shared" si="7"/>
        <v>#DIV/0!</v>
      </c>
    </row>
    <row r="89" spans="1:15" ht="38.25" hidden="1" x14ac:dyDescent="0.25">
      <c r="A89" s="90" t="s">
        <v>6</v>
      </c>
      <c r="B89" s="512" t="s">
        <v>359</v>
      </c>
      <c r="C89" s="4" t="s">
        <v>100</v>
      </c>
      <c r="D89" s="392"/>
      <c r="E89" s="393"/>
      <c r="F89" s="525" t="e">
        <f t="shared" si="4"/>
        <v>#DIV/0!</v>
      </c>
      <c r="G89" s="398"/>
      <c r="H89" s="397"/>
      <c r="I89" s="525" t="e">
        <f t="shared" si="5"/>
        <v>#DIV/0!</v>
      </c>
      <c r="J89" s="397"/>
      <c r="K89" s="397"/>
      <c r="L89" s="525" t="e">
        <f t="shared" si="6"/>
        <v>#DIV/0!</v>
      </c>
      <c r="M89" s="398"/>
      <c r="N89" s="397"/>
      <c r="O89" s="525" t="e">
        <f t="shared" si="7"/>
        <v>#DIV/0!</v>
      </c>
    </row>
    <row r="90" spans="1:15" ht="38.25" hidden="1" x14ac:dyDescent="0.25">
      <c r="A90" s="90" t="s">
        <v>6</v>
      </c>
      <c r="B90" s="512" t="s">
        <v>359</v>
      </c>
      <c r="C90" s="4" t="s">
        <v>101</v>
      </c>
      <c r="D90" s="392"/>
      <c r="E90" s="395"/>
      <c r="F90" s="525" t="e">
        <f t="shared" si="4"/>
        <v>#DIV/0!</v>
      </c>
      <c r="G90" s="398"/>
      <c r="H90" s="395"/>
      <c r="I90" s="525" t="e">
        <f t="shared" si="5"/>
        <v>#DIV/0!</v>
      </c>
      <c r="J90" s="395"/>
      <c r="K90" s="397"/>
      <c r="L90" s="525" t="e">
        <f t="shared" si="6"/>
        <v>#DIV/0!</v>
      </c>
      <c r="M90" s="398"/>
      <c r="N90" s="397"/>
      <c r="O90" s="525" t="e">
        <f t="shared" si="7"/>
        <v>#DIV/0!</v>
      </c>
    </row>
    <row r="91" spans="1:15" ht="38.25" hidden="1" x14ac:dyDescent="0.25">
      <c r="A91" s="90" t="s">
        <v>6</v>
      </c>
      <c r="B91" s="511" t="s">
        <v>329</v>
      </c>
      <c r="C91" s="8"/>
      <c r="D91" s="396"/>
      <c r="E91" s="393"/>
      <c r="F91" s="525" t="e">
        <f t="shared" si="4"/>
        <v>#DIV/0!</v>
      </c>
      <c r="G91" s="394"/>
      <c r="H91" s="397"/>
      <c r="I91" s="525" t="e">
        <f t="shared" si="5"/>
        <v>#DIV/0!</v>
      </c>
      <c r="J91" s="397"/>
      <c r="K91" s="397"/>
      <c r="L91" s="525" t="e">
        <f t="shared" si="6"/>
        <v>#DIV/0!</v>
      </c>
      <c r="M91" s="398"/>
      <c r="N91" s="397"/>
      <c r="O91" s="525" t="e">
        <f t="shared" si="7"/>
        <v>#DIV/0!</v>
      </c>
    </row>
    <row r="92" spans="1:15" ht="38.25" hidden="1" x14ac:dyDescent="0.25">
      <c r="A92" s="90" t="s">
        <v>6</v>
      </c>
      <c r="B92" s="511" t="s">
        <v>361</v>
      </c>
      <c r="C92" s="4" t="s">
        <v>102</v>
      </c>
      <c r="D92" s="392"/>
      <c r="E92" s="393"/>
      <c r="F92" s="525" t="e">
        <f t="shared" si="4"/>
        <v>#DIV/0!</v>
      </c>
      <c r="G92" s="394"/>
      <c r="H92" s="397"/>
      <c r="I92" s="525" t="e">
        <f t="shared" si="5"/>
        <v>#DIV/0!</v>
      </c>
      <c r="J92" s="397"/>
      <c r="K92" s="397"/>
      <c r="L92" s="525" t="e">
        <f t="shared" si="6"/>
        <v>#DIV/0!</v>
      </c>
      <c r="M92" s="398"/>
      <c r="N92" s="397"/>
      <c r="O92" s="525" t="e">
        <f t="shared" si="7"/>
        <v>#DIV/0!</v>
      </c>
    </row>
    <row r="93" spans="1:15" ht="51" hidden="1" x14ac:dyDescent="0.25">
      <c r="A93" s="244" t="s">
        <v>6</v>
      </c>
      <c r="B93" s="512" t="s">
        <v>360</v>
      </c>
      <c r="C93" s="152" t="s">
        <v>103</v>
      </c>
      <c r="D93" s="399"/>
      <c r="E93" s="400"/>
      <c r="F93" s="525" t="e">
        <f t="shared" si="4"/>
        <v>#DIV/0!</v>
      </c>
      <c r="G93" s="398"/>
      <c r="H93" s="401"/>
      <c r="I93" s="525" t="e">
        <f t="shared" si="5"/>
        <v>#DIV/0!</v>
      </c>
      <c r="J93" s="397"/>
      <c r="K93" s="401"/>
      <c r="L93" s="525" t="e">
        <f t="shared" si="6"/>
        <v>#DIV/0!</v>
      </c>
      <c r="M93" s="398"/>
      <c r="N93" s="401"/>
      <c r="O93" s="525" t="e">
        <f t="shared" si="7"/>
        <v>#DIV/0!</v>
      </c>
    </row>
    <row r="94" spans="1:15" ht="51" hidden="1" x14ac:dyDescent="0.25">
      <c r="A94" s="244" t="s">
        <v>6</v>
      </c>
      <c r="B94" s="512" t="s">
        <v>360</v>
      </c>
      <c r="C94" s="152" t="s">
        <v>104</v>
      </c>
      <c r="D94" s="399"/>
      <c r="E94" s="400"/>
      <c r="F94" s="525" t="e">
        <f t="shared" si="4"/>
        <v>#DIV/0!</v>
      </c>
      <c r="G94" s="398"/>
      <c r="H94" s="401"/>
      <c r="I94" s="525" t="e">
        <f t="shared" si="5"/>
        <v>#DIV/0!</v>
      </c>
      <c r="J94" s="397"/>
      <c r="K94" s="401"/>
      <c r="L94" s="525" t="e">
        <f t="shared" si="6"/>
        <v>#DIV/0!</v>
      </c>
      <c r="M94" s="398"/>
      <c r="N94" s="401"/>
      <c r="O94" s="525" t="e">
        <f t="shared" si="7"/>
        <v>#DIV/0!</v>
      </c>
    </row>
    <row r="95" spans="1:15" ht="38.25" hidden="1" x14ac:dyDescent="0.25">
      <c r="A95" s="72" t="s">
        <v>2</v>
      </c>
      <c r="B95" s="511" t="s">
        <v>362</v>
      </c>
      <c r="C95" s="82" t="s">
        <v>105</v>
      </c>
      <c r="D95" s="403"/>
      <c r="E95" s="404"/>
      <c r="F95" s="525" t="e">
        <f t="shared" si="4"/>
        <v>#DIV/0!</v>
      </c>
      <c r="G95" s="394"/>
      <c r="H95" s="405"/>
      <c r="I95" s="525" t="e">
        <f t="shared" si="5"/>
        <v>#DIV/0!</v>
      </c>
      <c r="J95" s="405"/>
      <c r="K95" s="405"/>
      <c r="L95" s="525" t="e">
        <f t="shared" si="6"/>
        <v>#DIV/0!</v>
      </c>
      <c r="M95" s="394"/>
      <c r="N95" s="405"/>
      <c r="O95" s="525" t="e">
        <f t="shared" si="7"/>
        <v>#DIV/0!</v>
      </c>
    </row>
    <row r="96" spans="1:15" ht="38.25" hidden="1" x14ac:dyDescent="0.25">
      <c r="A96" s="72" t="s">
        <v>2</v>
      </c>
      <c r="B96" s="511" t="s">
        <v>362</v>
      </c>
      <c r="C96" s="82" t="s">
        <v>106</v>
      </c>
      <c r="D96" s="403"/>
      <c r="E96" s="404"/>
      <c r="F96" s="525" t="e">
        <f t="shared" si="4"/>
        <v>#DIV/0!</v>
      </c>
      <c r="G96" s="394"/>
      <c r="H96" s="405"/>
      <c r="I96" s="525" t="e">
        <f t="shared" si="5"/>
        <v>#DIV/0!</v>
      </c>
      <c r="J96" s="405"/>
      <c r="K96" s="405"/>
      <c r="L96" s="525" t="e">
        <f t="shared" si="6"/>
        <v>#DIV/0!</v>
      </c>
      <c r="M96" s="394"/>
      <c r="N96" s="405"/>
      <c r="O96" s="525" t="e">
        <f t="shared" si="7"/>
        <v>#DIV/0!</v>
      </c>
    </row>
    <row r="97" spans="1:15" ht="38.25" hidden="1" x14ac:dyDescent="0.25">
      <c r="A97" s="72" t="s">
        <v>2</v>
      </c>
      <c r="B97" s="511" t="s">
        <v>365</v>
      </c>
      <c r="C97" s="82" t="s">
        <v>107</v>
      </c>
      <c r="D97" s="403"/>
      <c r="E97" s="395"/>
      <c r="F97" s="525" t="e">
        <f t="shared" si="4"/>
        <v>#DIV/0!</v>
      </c>
      <c r="G97" s="394"/>
      <c r="H97" s="395"/>
      <c r="I97" s="525" t="e">
        <f t="shared" si="5"/>
        <v>#DIV/0!</v>
      </c>
      <c r="J97" s="395"/>
      <c r="K97" s="405"/>
      <c r="L97" s="525" t="e">
        <f t="shared" si="6"/>
        <v>#DIV/0!</v>
      </c>
      <c r="M97" s="394"/>
      <c r="N97" s="405"/>
      <c r="O97" s="525" t="e">
        <f t="shared" si="7"/>
        <v>#DIV/0!</v>
      </c>
    </row>
    <row r="98" spans="1:15" ht="38.25" hidden="1" x14ac:dyDescent="0.25">
      <c r="A98" s="90" t="s">
        <v>2</v>
      </c>
      <c r="B98" s="511" t="s">
        <v>364</v>
      </c>
      <c r="C98" s="47" t="s">
        <v>107</v>
      </c>
      <c r="D98" s="396"/>
      <c r="E98" s="393"/>
      <c r="F98" s="525" t="e">
        <f t="shared" si="4"/>
        <v>#DIV/0!</v>
      </c>
      <c r="G98" s="394"/>
      <c r="H98" s="397"/>
      <c r="I98" s="525" t="e">
        <f t="shared" si="5"/>
        <v>#DIV/0!</v>
      </c>
      <c r="J98" s="397"/>
      <c r="K98" s="397"/>
      <c r="L98" s="525" t="e">
        <f t="shared" si="6"/>
        <v>#DIV/0!</v>
      </c>
      <c r="M98" s="398"/>
      <c r="N98" s="397"/>
      <c r="O98" s="525" t="e">
        <f t="shared" si="7"/>
        <v>#DIV/0!</v>
      </c>
    </row>
    <row r="99" spans="1:15" ht="38.25" hidden="1" x14ac:dyDescent="0.25">
      <c r="A99" s="72" t="s">
        <v>2</v>
      </c>
      <c r="B99" s="511" t="s">
        <v>362</v>
      </c>
      <c r="C99" s="82" t="s">
        <v>108</v>
      </c>
      <c r="D99" s="403"/>
      <c r="E99" s="404"/>
      <c r="F99" s="525" t="e">
        <f t="shared" si="4"/>
        <v>#DIV/0!</v>
      </c>
      <c r="G99" s="394"/>
      <c r="H99" s="405"/>
      <c r="I99" s="525" t="e">
        <f t="shared" si="5"/>
        <v>#DIV/0!</v>
      </c>
      <c r="J99" s="405"/>
      <c r="K99" s="405"/>
      <c r="L99" s="525" t="e">
        <f t="shared" si="6"/>
        <v>#DIV/0!</v>
      </c>
      <c r="M99" s="394"/>
      <c r="N99" s="405"/>
      <c r="O99" s="525" t="e">
        <f t="shared" si="7"/>
        <v>#DIV/0!</v>
      </c>
    </row>
    <row r="100" spans="1:15" ht="38.25" hidden="1" x14ac:dyDescent="0.25">
      <c r="A100" s="72" t="s">
        <v>2</v>
      </c>
      <c r="B100" s="511" t="s">
        <v>362</v>
      </c>
      <c r="C100" s="4" t="s">
        <v>109</v>
      </c>
      <c r="D100" s="403"/>
      <c r="E100" s="404"/>
      <c r="F100" s="525" t="e">
        <f t="shared" si="4"/>
        <v>#DIV/0!</v>
      </c>
      <c r="G100" s="394"/>
      <c r="H100" s="405"/>
      <c r="I100" s="525" t="e">
        <f t="shared" si="5"/>
        <v>#DIV/0!</v>
      </c>
      <c r="J100" s="405"/>
      <c r="K100" s="405"/>
      <c r="L100" s="525" t="e">
        <f t="shared" si="6"/>
        <v>#DIV/0!</v>
      </c>
      <c r="M100" s="394"/>
      <c r="N100" s="405"/>
      <c r="O100" s="525" t="e">
        <f t="shared" si="7"/>
        <v>#DIV/0!</v>
      </c>
    </row>
    <row r="101" spans="1:15" ht="38.25" hidden="1" x14ac:dyDescent="0.25">
      <c r="A101" s="72" t="s">
        <v>2</v>
      </c>
      <c r="B101" s="511" t="s">
        <v>362</v>
      </c>
      <c r="C101" s="82" t="s">
        <v>110</v>
      </c>
      <c r="D101" s="403"/>
      <c r="E101" s="404"/>
      <c r="F101" s="525" t="e">
        <f t="shared" si="4"/>
        <v>#DIV/0!</v>
      </c>
      <c r="G101" s="394"/>
      <c r="H101" s="405"/>
      <c r="I101" s="525" t="e">
        <f t="shared" si="5"/>
        <v>#DIV/0!</v>
      </c>
      <c r="J101" s="405"/>
      <c r="K101" s="405"/>
      <c r="L101" s="525" t="e">
        <f t="shared" si="6"/>
        <v>#DIV/0!</v>
      </c>
      <c r="M101" s="394"/>
      <c r="N101" s="405"/>
      <c r="O101" s="525" t="e">
        <f t="shared" si="7"/>
        <v>#DIV/0!</v>
      </c>
    </row>
    <row r="102" spans="1:15" ht="38.25" hidden="1" x14ac:dyDescent="0.25">
      <c r="A102" s="72" t="s">
        <v>2</v>
      </c>
      <c r="B102" s="511" t="s">
        <v>362</v>
      </c>
      <c r="C102" s="82" t="s">
        <v>111</v>
      </c>
      <c r="D102" s="403"/>
      <c r="E102" s="404"/>
      <c r="F102" s="525" t="e">
        <f t="shared" si="4"/>
        <v>#DIV/0!</v>
      </c>
      <c r="G102" s="394"/>
      <c r="H102" s="405"/>
      <c r="I102" s="525" t="e">
        <f t="shared" si="5"/>
        <v>#DIV/0!</v>
      </c>
      <c r="J102" s="405"/>
      <c r="K102" s="405"/>
      <c r="L102" s="525" t="e">
        <f t="shared" si="6"/>
        <v>#DIV/0!</v>
      </c>
      <c r="M102" s="394"/>
      <c r="N102" s="405"/>
      <c r="O102" s="525" t="e">
        <f t="shared" si="7"/>
        <v>#DIV/0!</v>
      </c>
    </row>
    <row r="103" spans="1:15" s="42" customFormat="1" ht="51" hidden="1" x14ac:dyDescent="0.25">
      <c r="A103" s="275" t="s">
        <v>2</v>
      </c>
      <c r="B103" s="515" t="s">
        <v>363</v>
      </c>
      <c r="C103" s="130" t="s">
        <v>112</v>
      </c>
      <c r="D103" s="422"/>
      <c r="E103" s="423"/>
      <c r="F103" s="525" t="e">
        <f t="shared" si="4"/>
        <v>#DIV/0!</v>
      </c>
      <c r="G103" s="424"/>
      <c r="H103" s="426"/>
      <c r="I103" s="525" t="e">
        <f t="shared" si="5"/>
        <v>#DIV/0!</v>
      </c>
      <c r="J103" s="426"/>
      <c r="K103" s="426"/>
      <c r="L103" s="525" t="e">
        <f t="shared" si="6"/>
        <v>#DIV/0!</v>
      </c>
      <c r="M103" s="427"/>
      <c r="N103" s="426"/>
      <c r="O103" s="525" t="e">
        <f t="shared" si="7"/>
        <v>#DIV/0!</v>
      </c>
    </row>
    <row r="104" spans="1:15" s="42" customFormat="1" ht="51" hidden="1" x14ac:dyDescent="0.25">
      <c r="A104" s="275" t="s">
        <v>2</v>
      </c>
      <c r="B104" s="515" t="s">
        <v>363</v>
      </c>
      <c r="C104" s="130" t="s">
        <v>113</v>
      </c>
      <c r="D104" s="422"/>
      <c r="E104" s="428"/>
      <c r="F104" s="525" t="e">
        <f t="shared" si="4"/>
        <v>#DIV/0!</v>
      </c>
      <c r="G104" s="424"/>
      <c r="H104" s="428"/>
      <c r="I104" s="525" t="e">
        <f t="shared" si="5"/>
        <v>#DIV/0!</v>
      </c>
      <c r="J104" s="428"/>
      <c r="K104" s="426"/>
      <c r="L104" s="525" t="e">
        <f t="shared" si="6"/>
        <v>#DIV/0!</v>
      </c>
      <c r="M104" s="427"/>
      <c r="N104" s="426"/>
      <c r="O104" s="525" t="e">
        <f t="shared" si="7"/>
        <v>#DIV/0!</v>
      </c>
    </row>
    <row r="105" spans="1:15" ht="38.25" hidden="1" x14ac:dyDescent="0.25">
      <c r="A105" s="90" t="s">
        <v>2</v>
      </c>
      <c r="B105" s="511" t="s">
        <v>364</v>
      </c>
      <c r="C105" s="4" t="s">
        <v>113</v>
      </c>
      <c r="D105" s="396"/>
      <c r="E105" s="393"/>
      <c r="F105" s="525" t="e">
        <f t="shared" si="4"/>
        <v>#DIV/0!</v>
      </c>
      <c r="G105" s="394"/>
      <c r="H105" s="397"/>
      <c r="I105" s="525" t="e">
        <f t="shared" si="5"/>
        <v>#DIV/0!</v>
      </c>
      <c r="J105" s="397"/>
      <c r="K105" s="397"/>
      <c r="L105" s="525" t="e">
        <f t="shared" si="6"/>
        <v>#DIV/0!</v>
      </c>
      <c r="M105" s="398"/>
      <c r="N105" s="397"/>
      <c r="O105" s="525" t="e">
        <f t="shared" si="7"/>
        <v>#DIV/0!</v>
      </c>
    </row>
    <row r="106" spans="1:15" ht="51" hidden="1" x14ac:dyDescent="0.25">
      <c r="A106" s="90" t="s">
        <v>2</v>
      </c>
      <c r="B106" s="511" t="s">
        <v>363</v>
      </c>
      <c r="C106" s="4" t="s">
        <v>114</v>
      </c>
      <c r="D106" s="418"/>
      <c r="E106" s="419"/>
      <c r="F106" s="525" t="e">
        <f t="shared" si="4"/>
        <v>#DIV/0!</v>
      </c>
      <c r="G106" s="418"/>
      <c r="H106" s="419"/>
      <c r="I106" s="525" t="e">
        <f t="shared" si="5"/>
        <v>#DIV/0!</v>
      </c>
      <c r="J106" s="419"/>
      <c r="K106" s="419"/>
      <c r="L106" s="525" t="e">
        <f t="shared" si="6"/>
        <v>#DIV/0!</v>
      </c>
      <c r="M106" s="418"/>
      <c r="N106" s="419"/>
      <c r="O106" s="525" t="e">
        <f t="shared" si="7"/>
        <v>#DIV/0!</v>
      </c>
    </row>
    <row r="107" spans="1:15" ht="51" hidden="1" x14ac:dyDescent="0.25">
      <c r="A107" s="90" t="s">
        <v>2</v>
      </c>
      <c r="B107" s="511" t="s">
        <v>363</v>
      </c>
      <c r="C107" s="4" t="s">
        <v>2616</v>
      </c>
      <c r="D107" s="418"/>
      <c r="E107" s="419"/>
      <c r="F107" s="525" t="e">
        <f t="shared" si="4"/>
        <v>#DIV/0!</v>
      </c>
      <c r="G107" s="418"/>
      <c r="H107" s="419"/>
      <c r="I107" s="525" t="e">
        <f t="shared" si="5"/>
        <v>#DIV/0!</v>
      </c>
      <c r="J107" s="419"/>
      <c r="K107" s="419"/>
      <c r="L107" s="525" t="e">
        <f t="shared" si="6"/>
        <v>#DIV/0!</v>
      </c>
      <c r="M107" s="418"/>
      <c r="N107" s="419"/>
      <c r="O107" s="525" t="e">
        <f t="shared" si="7"/>
        <v>#DIV/0!</v>
      </c>
    </row>
    <row r="108" spans="1:15" ht="38.25" hidden="1" x14ac:dyDescent="0.25">
      <c r="A108" s="72" t="s">
        <v>2</v>
      </c>
      <c r="B108" s="511" t="s">
        <v>362</v>
      </c>
      <c r="C108" s="82" t="s">
        <v>115</v>
      </c>
      <c r="D108" s="403"/>
      <c r="E108" s="404"/>
      <c r="F108" s="525" t="e">
        <f t="shared" si="4"/>
        <v>#DIV/0!</v>
      </c>
      <c r="G108" s="394"/>
      <c r="H108" s="405"/>
      <c r="I108" s="525" t="e">
        <f t="shared" si="5"/>
        <v>#DIV/0!</v>
      </c>
      <c r="J108" s="405"/>
      <c r="K108" s="405"/>
      <c r="L108" s="525" t="e">
        <f t="shared" si="6"/>
        <v>#DIV/0!</v>
      </c>
      <c r="M108" s="394"/>
      <c r="N108" s="405"/>
      <c r="O108" s="525" t="e">
        <f t="shared" si="7"/>
        <v>#DIV/0!</v>
      </c>
    </row>
    <row r="109" spans="1:15" ht="38.25" hidden="1" x14ac:dyDescent="0.25">
      <c r="A109" s="90" t="s">
        <v>9</v>
      </c>
      <c r="B109" s="511" t="s">
        <v>366</v>
      </c>
      <c r="C109" s="4" t="s">
        <v>116</v>
      </c>
      <c r="D109" s="392"/>
      <c r="E109" s="393"/>
      <c r="F109" s="525" t="e">
        <f t="shared" si="4"/>
        <v>#DIV/0!</v>
      </c>
      <c r="G109" s="394"/>
      <c r="H109" s="397"/>
      <c r="I109" s="525" t="e">
        <f t="shared" si="5"/>
        <v>#DIV/0!</v>
      </c>
      <c r="J109" s="397"/>
      <c r="K109" s="397"/>
      <c r="L109" s="525" t="e">
        <f t="shared" si="6"/>
        <v>#DIV/0!</v>
      </c>
      <c r="M109" s="398"/>
      <c r="N109" s="397"/>
      <c r="O109" s="525" t="e">
        <f t="shared" si="7"/>
        <v>#DIV/0!</v>
      </c>
    </row>
    <row r="110" spans="1:15" ht="38.25" hidden="1" x14ac:dyDescent="0.25">
      <c r="A110" s="90" t="s">
        <v>9</v>
      </c>
      <c r="B110" s="511" t="s">
        <v>367</v>
      </c>
      <c r="C110" s="4" t="s">
        <v>117</v>
      </c>
      <c r="D110" s="392"/>
      <c r="E110" s="393"/>
      <c r="F110" s="525" t="e">
        <f t="shared" si="4"/>
        <v>#DIV/0!</v>
      </c>
      <c r="G110" s="394"/>
      <c r="H110" s="397"/>
      <c r="I110" s="525" t="e">
        <f t="shared" si="5"/>
        <v>#DIV/0!</v>
      </c>
      <c r="J110" s="397"/>
      <c r="K110" s="397"/>
      <c r="L110" s="525" t="e">
        <f t="shared" si="6"/>
        <v>#DIV/0!</v>
      </c>
      <c r="M110" s="398"/>
      <c r="N110" s="397"/>
      <c r="O110" s="525" t="e">
        <f t="shared" si="7"/>
        <v>#DIV/0!</v>
      </c>
    </row>
    <row r="111" spans="1:15" ht="38.25" hidden="1" x14ac:dyDescent="0.25">
      <c r="A111" s="244" t="s">
        <v>9</v>
      </c>
      <c r="B111" s="512" t="s">
        <v>368</v>
      </c>
      <c r="C111" s="152" t="s">
        <v>118</v>
      </c>
      <c r="D111" s="399"/>
      <c r="E111" s="400"/>
      <c r="F111" s="525" t="e">
        <f t="shared" si="4"/>
        <v>#DIV/0!</v>
      </c>
      <c r="G111" s="398"/>
      <c r="H111" s="401"/>
      <c r="I111" s="525" t="e">
        <f t="shared" si="5"/>
        <v>#DIV/0!</v>
      </c>
      <c r="J111" s="401"/>
      <c r="K111" s="401"/>
      <c r="L111" s="525" t="e">
        <f t="shared" si="6"/>
        <v>#DIV/0!</v>
      </c>
      <c r="M111" s="402"/>
      <c r="N111" s="401"/>
      <c r="O111" s="525" t="e">
        <f t="shared" si="7"/>
        <v>#DIV/0!</v>
      </c>
    </row>
    <row r="112" spans="1:15" ht="38.25" hidden="1" x14ac:dyDescent="0.25">
      <c r="A112" s="244" t="s">
        <v>9</v>
      </c>
      <c r="B112" s="512" t="s">
        <v>368</v>
      </c>
      <c r="C112" s="152" t="s">
        <v>119</v>
      </c>
      <c r="D112" s="399"/>
      <c r="E112" s="400"/>
      <c r="F112" s="525" t="e">
        <f t="shared" si="4"/>
        <v>#DIV/0!</v>
      </c>
      <c r="G112" s="398"/>
      <c r="H112" s="401"/>
      <c r="I112" s="525" t="e">
        <f t="shared" si="5"/>
        <v>#DIV/0!</v>
      </c>
      <c r="J112" s="401"/>
      <c r="K112" s="401"/>
      <c r="L112" s="525" t="e">
        <f t="shared" si="6"/>
        <v>#DIV/0!</v>
      </c>
      <c r="M112" s="402"/>
      <c r="N112" s="401"/>
      <c r="O112" s="525" t="e">
        <f t="shared" si="7"/>
        <v>#DIV/0!</v>
      </c>
    </row>
    <row r="113" spans="1:15" ht="38.25" hidden="1" x14ac:dyDescent="0.25">
      <c r="A113" s="90" t="s">
        <v>9</v>
      </c>
      <c r="B113" s="511" t="s">
        <v>367</v>
      </c>
      <c r="C113" s="4" t="s">
        <v>120</v>
      </c>
      <c r="D113" s="392"/>
      <c r="E113" s="393"/>
      <c r="F113" s="525" t="e">
        <f t="shared" si="4"/>
        <v>#DIV/0!</v>
      </c>
      <c r="G113" s="394"/>
      <c r="H113" s="397"/>
      <c r="I113" s="525" t="e">
        <f t="shared" si="5"/>
        <v>#DIV/0!</v>
      </c>
      <c r="J113" s="397"/>
      <c r="K113" s="397"/>
      <c r="L113" s="525" t="e">
        <f t="shared" si="6"/>
        <v>#DIV/0!</v>
      </c>
      <c r="M113" s="398"/>
      <c r="N113" s="397"/>
      <c r="O113" s="525" t="e">
        <f t="shared" si="7"/>
        <v>#DIV/0!</v>
      </c>
    </row>
    <row r="114" spans="1:15" ht="38.25" hidden="1" x14ac:dyDescent="0.25">
      <c r="A114" s="90" t="s">
        <v>9</v>
      </c>
      <c r="B114" s="511" t="s">
        <v>369</v>
      </c>
      <c r="C114" s="4" t="s">
        <v>121</v>
      </c>
      <c r="D114" s="392"/>
      <c r="E114" s="393"/>
      <c r="F114" s="525" t="e">
        <f t="shared" si="4"/>
        <v>#DIV/0!</v>
      </c>
      <c r="G114" s="394"/>
      <c r="H114" s="397"/>
      <c r="I114" s="525" t="e">
        <f t="shared" si="5"/>
        <v>#DIV/0!</v>
      </c>
      <c r="J114" s="397"/>
      <c r="K114" s="397"/>
      <c r="L114" s="525" t="e">
        <f t="shared" si="6"/>
        <v>#DIV/0!</v>
      </c>
      <c r="M114" s="398"/>
      <c r="N114" s="397"/>
      <c r="O114" s="525" t="e">
        <f t="shared" si="7"/>
        <v>#DIV/0!</v>
      </c>
    </row>
    <row r="115" spans="1:15" ht="38.25" hidden="1" x14ac:dyDescent="0.25">
      <c r="A115" s="90" t="s">
        <v>9</v>
      </c>
      <c r="B115" s="511" t="s">
        <v>370</v>
      </c>
      <c r="C115" s="4" t="s">
        <v>122</v>
      </c>
      <c r="D115" s="392"/>
      <c r="E115" s="393"/>
      <c r="F115" s="525" t="e">
        <f t="shared" si="4"/>
        <v>#DIV/0!</v>
      </c>
      <c r="G115" s="394"/>
      <c r="H115" s="397"/>
      <c r="I115" s="525" t="e">
        <f t="shared" si="5"/>
        <v>#DIV/0!</v>
      </c>
      <c r="J115" s="397"/>
      <c r="K115" s="397"/>
      <c r="L115" s="525" t="e">
        <f t="shared" si="6"/>
        <v>#DIV/0!</v>
      </c>
      <c r="M115" s="398"/>
      <c r="N115" s="397"/>
      <c r="O115" s="525" t="e">
        <f t="shared" si="7"/>
        <v>#DIV/0!</v>
      </c>
    </row>
    <row r="116" spans="1:15" ht="38.25" hidden="1" x14ac:dyDescent="0.25">
      <c r="A116" s="90" t="s">
        <v>9</v>
      </c>
      <c r="B116" s="511" t="s">
        <v>367</v>
      </c>
      <c r="C116" s="4" t="s">
        <v>123</v>
      </c>
      <c r="D116" s="392"/>
      <c r="E116" s="393"/>
      <c r="F116" s="525" t="e">
        <f t="shared" si="4"/>
        <v>#DIV/0!</v>
      </c>
      <c r="G116" s="394"/>
      <c r="H116" s="397"/>
      <c r="I116" s="525" t="e">
        <f t="shared" si="5"/>
        <v>#DIV/0!</v>
      </c>
      <c r="J116" s="397"/>
      <c r="K116" s="397"/>
      <c r="L116" s="525" t="e">
        <f t="shared" si="6"/>
        <v>#DIV/0!</v>
      </c>
      <c r="M116" s="398"/>
      <c r="N116" s="397"/>
      <c r="O116" s="525" t="e">
        <f t="shared" si="7"/>
        <v>#DIV/0!</v>
      </c>
    </row>
    <row r="117" spans="1:15" ht="38.25" hidden="1" x14ac:dyDescent="0.25">
      <c r="A117" s="244" t="s">
        <v>9</v>
      </c>
      <c r="B117" s="512" t="s">
        <v>368</v>
      </c>
      <c r="C117" s="152" t="s">
        <v>124</v>
      </c>
      <c r="D117" s="399"/>
      <c r="E117" s="400"/>
      <c r="F117" s="525" t="e">
        <f t="shared" si="4"/>
        <v>#DIV/0!</v>
      </c>
      <c r="G117" s="398"/>
      <c r="H117" s="401"/>
      <c r="I117" s="525" t="e">
        <f t="shared" si="5"/>
        <v>#DIV/0!</v>
      </c>
      <c r="J117" s="401"/>
      <c r="K117" s="401"/>
      <c r="L117" s="525" t="e">
        <f t="shared" si="6"/>
        <v>#DIV/0!</v>
      </c>
      <c r="M117" s="402"/>
      <c r="N117" s="401"/>
      <c r="O117" s="525" t="e">
        <f t="shared" si="7"/>
        <v>#DIV/0!</v>
      </c>
    </row>
    <row r="118" spans="1:15" ht="38.25" hidden="1" x14ac:dyDescent="0.25">
      <c r="A118" s="90" t="s">
        <v>9</v>
      </c>
      <c r="B118" s="511" t="s">
        <v>366</v>
      </c>
      <c r="C118" s="4" t="s">
        <v>125</v>
      </c>
      <c r="D118" s="392"/>
      <c r="E118" s="393"/>
      <c r="F118" s="525" t="e">
        <f t="shared" si="4"/>
        <v>#DIV/0!</v>
      </c>
      <c r="G118" s="394"/>
      <c r="H118" s="397"/>
      <c r="I118" s="525" t="e">
        <f t="shared" si="5"/>
        <v>#DIV/0!</v>
      </c>
      <c r="J118" s="397"/>
      <c r="K118" s="397"/>
      <c r="L118" s="525" t="e">
        <f t="shared" si="6"/>
        <v>#DIV/0!</v>
      </c>
      <c r="M118" s="398"/>
      <c r="N118" s="397"/>
      <c r="O118" s="525" t="e">
        <f t="shared" si="7"/>
        <v>#DIV/0!</v>
      </c>
    </row>
    <row r="119" spans="1:15" ht="38.25" hidden="1" x14ac:dyDescent="0.25">
      <c r="A119" s="90" t="s">
        <v>9</v>
      </c>
      <c r="B119" s="511" t="s">
        <v>369</v>
      </c>
      <c r="C119" s="4" t="s">
        <v>126</v>
      </c>
      <c r="D119" s="392"/>
      <c r="E119" s="393"/>
      <c r="F119" s="525" t="e">
        <f t="shared" si="4"/>
        <v>#DIV/0!</v>
      </c>
      <c r="G119" s="394"/>
      <c r="H119" s="397"/>
      <c r="I119" s="525" t="e">
        <f t="shared" si="5"/>
        <v>#DIV/0!</v>
      </c>
      <c r="J119" s="397"/>
      <c r="K119" s="397"/>
      <c r="L119" s="525" t="e">
        <f t="shared" si="6"/>
        <v>#DIV/0!</v>
      </c>
      <c r="M119" s="398"/>
      <c r="N119" s="397"/>
      <c r="O119" s="525" t="e">
        <f t="shared" si="7"/>
        <v>#DIV/0!</v>
      </c>
    </row>
    <row r="120" spans="1:15" ht="38.25" hidden="1" x14ac:dyDescent="0.25">
      <c r="A120" s="90" t="s">
        <v>9</v>
      </c>
      <c r="B120" s="511" t="s">
        <v>371</v>
      </c>
      <c r="C120" s="4" t="s">
        <v>127</v>
      </c>
      <c r="D120" s="392"/>
      <c r="E120" s="393"/>
      <c r="F120" s="525" t="e">
        <f t="shared" si="4"/>
        <v>#DIV/0!</v>
      </c>
      <c r="G120" s="394"/>
      <c r="H120" s="397"/>
      <c r="I120" s="525" t="e">
        <f t="shared" si="5"/>
        <v>#DIV/0!</v>
      </c>
      <c r="J120" s="397"/>
      <c r="K120" s="397"/>
      <c r="L120" s="525" t="e">
        <f t="shared" si="6"/>
        <v>#DIV/0!</v>
      </c>
      <c r="M120" s="398"/>
      <c r="N120" s="397"/>
      <c r="O120" s="525" t="e">
        <f t="shared" si="7"/>
        <v>#DIV/0!</v>
      </c>
    </row>
    <row r="121" spans="1:15" ht="38.25" hidden="1" x14ac:dyDescent="0.25">
      <c r="A121" s="90" t="s">
        <v>9</v>
      </c>
      <c r="B121" s="511" t="s">
        <v>372</v>
      </c>
      <c r="C121" s="4" t="s">
        <v>128</v>
      </c>
      <c r="D121" s="392"/>
      <c r="E121" s="393"/>
      <c r="F121" s="525" t="e">
        <f t="shared" si="4"/>
        <v>#DIV/0!</v>
      </c>
      <c r="G121" s="394"/>
      <c r="H121" s="397"/>
      <c r="I121" s="525" t="e">
        <f t="shared" si="5"/>
        <v>#DIV/0!</v>
      </c>
      <c r="J121" s="397"/>
      <c r="K121" s="397"/>
      <c r="L121" s="525" t="e">
        <f t="shared" si="6"/>
        <v>#DIV/0!</v>
      </c>
      <c r="M121" s="398"/>
      <c r="N121" s="397"/>
      <c r="O121" s="525" t="e">
        <f t="shared" si="7"/>
        <v>#DIV/0!</v>
      </c>
    </row>
    <row r="122" spans="1:15" ht="38.25" hidden="1" x14ac:dyDescent="0.25">
      <c r="A122" s="90" t="s">
        <v>9</v>
      </c>
      <c r="B122" s="511" t="s">
        <v>372</v>
      </c>
      <c r="C122" s="4" t="s">
        <v>129</v>
      </c>
      <c r="D122" s="392"/>
      <c r="E122" s="395"/>
      <c r="F122" s="525" t="e">
        <f t="shared" si="4"/>
        <v>#DIV/0!</v>
      </c>
      <c r="G122" s="394"/>
      <c r="H122" s="395"/>
      <c r="I122" s="525" t="e">
        <f t="shared" si="5"/>
        <v>#DIV/0!</v>
      </c>
      <c r="J122" s="395"/>
      <c r="K122" s="397"/>
      <c r="L122" s="525" t="e">
        <f t="shared" si="6"/>
        <v>#DIV/0!</v>
      </c>
      <c r="M122" s="398"/>
      <c r="N122" s="397"/>
      <c r="O122" s="525" t="e">
        <f t="shared" si="7"/>
        <v>#DIV/0!</v>
      </c>
    </row>
    <row r="123" spans="1:15" ht="38.25" hidden="1" x14ac:dyDescent="0.25">
      <c r="A123" s="244" t="s">
        <v>9</v>
      </c>
      <c r="B123" s="512" t="s">
        <v>368</v>
      </c>
      <c r="C123" s="152" t="s">
        <v>129</v>
      </c>
      <c r="D123" s="399"/>
      <c r="E123" s="400"/>
      <c r="F123" s="525" t="e">
        <f t="shared" si="4"/>
        <v>#DIV/0!</v>
      </c>
      <c r="G123" s="398"/>
      <c r="H123" s="401"/>
      <c r="I123" s="525" t="e">
        <f t="shared" si="5"/>
        <v>#DIV/0!</v>
      </c>
      <c r="J123" s="401"/>
      <c r="K123" s="401"/>
      <c r="L123" s="525" t="e">
        <f t="shared" si="6"/>
        <v>#DIV/0!</v>
      </c>
      <c r="M123" s="402"/>
      <c r="N123" s="401"/>
      <c r="O123" s="525" t="e">
        <f t="shared" si="7"/>
        <v>#DIV/0!</v>
      </c>
    </row>
    <row r="124" spans="1:15" s="150" customFormat="1" ht="38.25" hidden="1" x14ac:dyDescent="0.25">
      <c r="A124" s="72" t="s">
        <v>9</v>
      </c>
      <c r="B124" s="511" t="s">
        <v>373</v>
      </c>
      <c r="C124" s="72" t="s">
        <v>130</v>
      </c>
      <c r="D124" s="417"/>
      <c r="E124" s="416"/>
      <c r="F124" s="525" t="e">
        <f t="shared" si="4"/>
        <v>#DIV/0!</v>
      </c>
      <c r="G124" s="417"/>
      <c r="H124" s="416"/>
      <c r="I124" s="525" t="e">
        <f t="shared" si="5"/>
        <v>#DIV/0!</v>
      </c>
      <c r="J124" s="416"/>
      <c r="K124" s="416"/>
      <c r="L124" s="525" t="e">
        <f t="shared" si="6"/>
        <v>#DIV/0!</v>
      </c>
      <c r="M124" s="417"/>
      <c r="N124" s="416"/>
      <c r="O124" s="525" t="e">
        <f t="shared" si="7"/>
        <v>#DIV/0!</v>
      </c>
    </row>
    <row r="125" spans="1:15" ht="38.25" hidden="1" x14ac:dyDescent="0.25">
      <c r="A125" s="244" t="s">
        <v>9</v>
      </c>
      <c r="B125" s="512" t="s">
        <v>368</v>
      </c>
      <c r="C125" s="152" t="s">
        <v>131</v>
      </c>
      <c r="D125" s="399"/>
      <c r="E125" s="400"/>
      <c r="F125" s="525" t="e">
        <f t="shared" si="4"/>
        <v>#DIV/0!</v>
      </c>
      <c r="G125" s="398"/>
      <c r="H125" s="401"/>
      <c r="I125" s="525" t="e">
        <f t="shared" si="5"/>
        <v>#DIV/0!</v>
      </c>
      <c r="J125" s="401"/>
      <c r="K125" s="401"/>
      <c r="L125" s="525" t="e">
        <f t="shared" si="6"/>
        <v>#DIV/0!</v>
      </c>
      <c r="M125" s="402"/>
      <c r="N125" s="401"/>
      <c r="O125" s="525" t="e">
        <f t="shared" si="7"/>
        <v>#DIV/0!</v>
      </c>
    </row>
    <row r="126" spans="1:15" ht="38.25" hidden="1" x14ac:dyDescent="0.25">
      <c r="A126" s="244" t="s">
        <v>9</v>
      </c>
      <c r="B126" s="512" t="s">
        <v>368</v>
      </c>
      <c r="C126" s="152" t="s">
        <v>132</v>
      </c>
      <c r="D126" s="399"/>
      <c r="E126" s="400"/>
      <c r="F126" s="525" t="e">
        <f t="shared" si="4"/>
        <v>#DIV/0!</v>
      </c>
      <c r="G126" s="398"/>
      <c r="H126" s="401"/>
      <c r="I126" s="525" t="e">
        <f t="shared" si="5"/>
        <v>#DIV/0!</v>
      </c>
      <c r="J126" s="401"/>
      <c r="K126" s="401"/>
      <c r="L126" s="525" t="e">
        <f t="shared" si="6"/>
        <v>#DIV/0!</v>
      </c>
      <c r="M126" s="402"/>
      <c r="N126" s="401"/>
      <c r="O126" s="525" t="e">
        <f t="shared" si="7"/>
        <v>#DIV/0!</v>
      </c>
    </row>
    <row r="127" spans="1:15" ht="38.25" hidden="1" x14ac:dyDescent="0.25">
      <c r="A127" s="90" t="s">
        <v>9</v>
      </c>
      <c r="B127" s="511" t="s">
        <v>370</v>
      </c>
      <c r="C127" s="4" t="s">
        <v>133</v>
      </c>
      <c r="D127" s="392"/>
      <c r="E127" s="393"/>
      <c r="F127" s="525" t="e">
        <f t="shared" si="4"/>
        <v>#DIV/0!</v>
      </c>
      <c r="G127" s="394"/>
      <c r="H127" s="397"/>
      <c r="I127" s="525" t="e">
        <f t="shared" si="5"/>
        <v>#DIV/0!</v>
      </c>
      <c r="J127" s="397"/>
      <c r="K127" s="397"/>
      <c r="L127" s="525" t="e">
        <f t="shared" si="6"/>
        <v>#DIV/0!</v>
      </c>
      <c r="M127" s="398"/>
      <c r="N127" s="397"/>
      <c r="O127" s="525" t="e">
        <f t="shared" si="7"/>
        <v>#DIV/0!</v>
      </c>
    </row>
    <row r="128" spans="1:15" ht="38.25" hidden="1" x14ac:dyDescent="0.25">
      <c r="A128" s="90" t="s">
        <v>9</v>
      </c>
      <c r="B128" s="511" t="s">
        <v>374</v>
      </c>
      <c r="C128" s="4" t="s">
        <v>134</v>
      </c>
      <c r="D128" s="392"/>
      <c r="E128" s="393"/>
      <c r="F128" s="525" t="e">
        <f t="shared" si="4"/>
        <v>#DIV/0!</v>
      </c>
      <c r="G128" s="394"/>
      <c r="H128" s="397"/>
      <c r="I128" s="525" t="e">
        <f t="shared" si="5"/>
        <v>#DIV/0!</v>
      </c>
      <c r="J128" s="397"/>
      <c r="K128" s="397"/>
      <c r="L128" s="525" t="e">
        <f t="shared" si="6"/>
        <v>#DIV/0!</v>
      </c>
      <c r="M128" s="398"/>
      <c r="N128" s="397"/>
      <c r="O128" s="525" t="e">
        <f t="shared" si="7"/>
        <v>#DIV/0!</v>
      </c>
    </row>
    <row r="129" spans="1:15" ht="38.25" hidden="1" x14ac:dyDescent="0.25">
      <c r="A129" s="244" t="s">
        <v>9</v>
      </c>
      <c r="B129" s="512" t="s">
        <v>375</v>
      </c>
      <c r="C129" s="152" t="s">
        <v>135</v>
      </c>
      <c r="D129" s="429"/>
      <c r="E129" s="430"/>
      <c r="F129" s="525" t="e">
        <f t="shared" si="4"/>
        <v>#DIV/0!</v>
      </c>
      <c r="G129" s="431"/>
      <c r="H129" s="432"/>
      <c r="I129" s="525" t="e">
        <f t="shared" si="5"/>
        <v>#DIV/0!</v>
      </c>
      <c r="J129" s="432"/>
      <c r="K129" s="432"/>
      <c r="L129" s="525" t="e">
        <f t="shared" si="6"/>
        <v>#DIV/0!</v>
      </c>
      <c r="M129" s="431"/>
      <c r="N129" s="432"/>
      <c r="O129" s="525" t="e">
        <f t="shared" si="7"/>
        <v>#DIV/0!</v>
      </c>
    </row>
    <row r="130" spans="1:15" ht="38.25" hidden="1" x14ac:dyDescent="0.25">
      <c r="A130" s="90" t="s">
        <v>9</v>
      </c>
      <c r="B130" s="511" t="s">
        <v>374</v>
      </c>
      <c r="C130" s="4" t="s">
        <v>136</v>
      </c>
      <c r="D130" s="392"/>
      <c r="E130" s="393"/>
      <c r="F130" s="525" t="e">
        <f t="shared" si="4"/>
        <v>#DIV/0!</v>
      </c>
      <c r="G130" s="394"/>
      <c r="H130" s="397"/>
      <c r="I130" s="525" t="e">
        <f t="shared" si="5"/>
        <v>#DIV/0!</v>
      </c>
      <c r="J130" s="397"/>
      <c r="K130" s="397"/>
      <c r="L130" s="525" t="e">
        <f t="shared" si="6"/>
        <v>#DIV/0!</v>
      </c>
      <c r="M130" s="398"/>
      <c r="N130" s="397"/>
      <c r="O130" s="525" t="e">
        <f t="shared" si="7"/>
        <v>#DIV/0!</v>
      </c>
    </row>
    <row r="131" spans="1:15" ht="38.25" hidden="1" x14ac:dyDescent="0.25">
      <c r="A131" s="244" t="s">
        <v>9</v>
      </c>
      <c r="B131" s="512" t="s">
        <v>368</v>
      </c>
      <c r="C131" s="152" t="s">
        <v>137</v>
      </c>
      <c r="D131" s="399"/>
      <c r="E131" s="400"/>
      <c r="F131" s="525" t="e">
        <f t="shared" ref="F131:F194" si="8">(E131/D131)*100</f>
        <v>#DIV/0!</v>
      </c>
      <c r="G131" s="398"/>
      <c r="H131" s="401"/>
      <c r="I131" s="525" t="e">
        <f t="shared" ref="I131:I194" si="9">(H131/G131)*100</f>
        <v>#DIV/0!</v>
      </c>
      <c r="J131" s="401"/>
      <c r="K131" s="401"/>
      <c r="L131" s="525" t="e">
        <f t="shared" ref="L131:L194" si="10">(K131/J131)*100</f>
        <v>#DIV/0!</v>
      </c>
      <c r="M131" s="402"/>
      <c r="N131" s="401"/>
      <c r="O131" s="525" t="e">
        <f t="shared" ref="O131:O194" si="11">(N131/M131)*100</f>
        <v>#DIV/0!</v>
      </c>
    </row>
    <row r="132" spans="1:15" ht="38.25" hidden="1" x14ac:dyDescent="0.25">
      <c r="A132" s="90" t="s">
        <v>9</v>
      </c>
      <c r="B132" s="511" t="s">
        <v>372</v>
      </c>
      <c r="C132" s="4" t="s">
        <v>138</v>
      </c>
      <c r="D132" s="392"/>
      <c r="E132" s="395"/>
      <c r="F132" s="525" t="e">
        <f t="shared" si="8"/>
        <v>#DIV/0!</v>
      </c>
      <c r="G132" s="394"/>
      <c r="H132" s="395"/>
      <c r="I132" s="525" t="e">
        <f t="shared" si="9"/>
        <v>#DIV/0!</v>
      </c>
      <c r="J132" s="395"/>
      <c r="K132" s="397"/>
      <c r="L132" s="525" t="e">
        <f t="shared" si="10"/>
        <v>#DIV/0!</v>
      </c>
      <c r="M132" s="398"/>
      <c r="N132" s="397"/>
      <c r="O132" s="525" t="e">
        <f t="shared" si="11"/>
        <v>#DIV/0!</v>
      </c>
    </row>
    <row r="133" spans="1:15" ht="38.25" hidden="1" x14ac:dyDescent="0.25">
      <c r="A133" s="244" t="s">
        <v>9</v>
      </c>
      <c r="B133" s="512" t="s">
        <v>368</v>
      </c>
      <c r="C133" s="152" t="s">
        <v>138</v>
      </c>
      <c r="D133" s="399"/>
      <c r="E133" s="400"/>
      <c r="F133" s="525" t="e">
        <f t="shared" si="8"/>
        <v>#DIV/0!</v>
      </c>
      <c r="G133" s="398"/>
      <c r="H133" s="401"/>
      <c r="I133" s="525" t="e">
        <f t="shared" si="9"/>
        <v>#DIV/0!</v>
      </c>
      <c r="J133" s="401"/>
      <c r="K133" s="401"/>
      <c r="L133" s="525" t="e">
        <f t="shared" si="10"/>
        <v>#DIV/0!</v>
      </c>
      <c r="M133" s="402"/>
      <c r="N133" s="401"/>
      <c r="O133" s="525" t="e">
        <f t="shared" si="11"/>
        <v>#DIV/0!</v>
      </c>
    </row>
    <row r="134" spans="1:15" ht="38.25" hidden="1" x14ac:dyDescent="0.25">
      <c r="A134" s="90" t="s">
        <v>9</v>
      </c>
      <c r="B134" s="511" t="s">
        <v>371</v>
      </c>
      <c r="C134" s="4" t="s">
        <v>139</v>
      </c>
      <c r="D134" s="392"/>
      <c r="E134" s="393"/>
      <c r="F134" s="525" t="e">
        <f t="shared" si="8"/>
        <v>#DIV/0!</v>
      </c>
      <c r="G134" s="394"/>
      <c r="H134" s="397"/>
      <c r="I134" s="525" t="e">
        <f t="shared" si="9"/>
        <v>#DIV/0!</v>
      </c>
      <c r="J134" s="397"/>
      <c r="K134" s="397"/>
      <c r="L134" s="525" t="e">
        <f t="shared" si="10"/>
        <v>#DIV/0!</v>
      </c>
      <c r="M134" s="398"/>
      <c r="N134" s="397"/>
      <c r="O134" s="525" t="e">
        <f t="shared" si="11"/>
        <v>#DIV/0!</v>
      </c>
    </row>
    <row r="135" spans="1:15" ht="38.25" hidden="1" x14ac:dyDescent="0.25">
      <c r="A135" s="90" t="s">
        <v>20</v>
      </c>
      <c r="B135" s="511" t="s">
        <v>376</v>
      </c>
      <c r="C135" s="4" t="s">
        <v>140</v>
      </c>
      <c r="D135" s="392"/>
      <c r="E135" s="393"/>
      <c r="F135" s="525" t="e">
        <f t="shared" si="8"/>
        <v>#DIV/0!</v>
      </c>
      <c r="G135" s="394"/>
      <c r="H135" s="397"/>
      <c r="I135" s="525" t="e">
        <f t="shared" si="9"/>
        <v>#DIV/0!</v>
      </c>
      <c r="J135" s="397"/>
      <c r="K135" s="397"/>
      <c r="L135" s="525" t="e">
        <f t="shared" si="10"/>
        <v>#DIV/0!</v>
      </c>
      <c r="M135" s="398"/>
      <c r="N135" s="397"/>
      <c r="O135" s="525" t="e">
        <f t="shared" si="11"/>
        <v>#DIV/0!</v>
      </c>
    </row>
    <row r="136" spans="1:15" ht="38.25" hidden="1" x14ac:dyDescent="0.25">
      <c r="A136" s="90" t="s">
        <v>20</v>
      </c>
      <c r="B136" s="511" t="s">
        <v>376</v>
      </c>
      <c r="C136" s="4" t="s">
        <v>141</v>
      </c>
      <c r="D136" s="392"/>
      <c r="E136" s="393"/>
      <c r="F136" s="525" t="e">
        <f t="shared" si="8"/>
        <v>#DIV/0!</v>
      </c>
      <c r="G136" s="394"/>
      <c r="H136" s="397"/>
      <c r="I136" s="525" t="e">
        <f t="shared" si="9"/>
        <v>#DIV/0!</v>
      </c>
      <c r="J136" s="397"/>
      <c r="K136" s="397"/>
      <c r="L136" s="525" t="e">
        <f t="shared" si="10"/>
        <v>#DIV/0!</v>
      </c>
      <c r="M136" s="398"/>
      <c r="N136" s="397"/>
      <c r="O136" s="525" t="e">
        <f t="shared" si="11"/>
        <v>#DIV/0!</v>
      </c>
    </row>
    <row r="137" spans="1:15" ht="51" hidden="1" x14ac:dyDescent="0.25">
      <c r="A137" s="90" t="s">
        <v>14</v>
      </c>
      <c r="B137" s="511" t="s">
        <v>379</v>
      </c>
      <c r="C137" s="90" t="s">
        <v>142</v>
      </c>
      <c r="D137" s="418"/>
      <c r="E137" s="419"/>
      <c r="F137" s="525" t="e">
        <f t="shared" si="8"/>
        <v>#DIV/0!</v>
      </c>
      <c r="G137" s="417"/>
      <c r="H137" s="419"/>
      <c r="I137" s="525" t="e">
        <f t="shared" si="9"/>
        <v>#DIV/0!</v>
      </c>
      <c r="J137" s="397"/>
      <c r="K137" s="397"/>
      <c r="L137" s="525" t="e">
        <f t="shared" si="10"/>
        <v>#DIV/0!</v>
      </c>
      <c r="M137" s="398"/>
      <c r="N137" s="397"/>
      <c r="O137" s="525" t="e">
        <f t="shared" si="11"/>
        <v>#DIV/0!</v>
      </c>
    </row>
    <row r="138" spans="1:15" ht="51" hidden="1" x14ac:dyDescent="0.25">
      <c r="A138" s="90" t="s">
        <v>14</v>
      </c>
      <c r="B138" s="511" t="s">
        <v>379</v>
      </c>
      <c r="C138" s="90" t="s">
        <v>143</v>
      </c>
      <c r="D138" s="418"/>
      <c r="E138" s="411"/>
      <c r="F138" s="525" t="e">
        <f t="shared" si="8"/>
        <v>#DIV/0!</v>
      </c>
      <c r="G138" s="410"/>
      <c r="H138" s="411"/>
      <c r="I138" s="525" t="e">
        <f t="shared" si="9"/>
        <v>#DIV/0!</v>
      </c>
      <c r="J138" s="411"/>
      <c r="K138" s="411"/>
      <c r="L138" s="525" t="e">
        <f t="shared" si="10"/>
        <v>#DIV/0!</v>
      </c>
      <c r="M138" s="410"/>
      <c r="N138" s="411"/>
      <c r="O138" s="525" t="e">
        <f t="shared" si="11"/>
        <v>#DIV/0!</v>
      </c>
    </row>
    <row r="139" spans="1:15" ht="51" hidden="1" x14ac:dyDescent="0.25">
      <c r="A139" s="90" t="s">
        <v>14</v>
      </c>
      <c r="B139" s="514" t="s">
        <v>379</v>
      </c>
      <c r="C139" s="73" t="s">
        <v>377</v>
      </c>
      <c r="D139" s="410"/>
      <c r="E139" s="411"/>
      <c r="F139" s="525" t="e">
        <f t="shared" si="8"/>
        <v>#DIV/0!</v>
      </c>
      <c r="G139" s="410"/>
      <c r="H139" s="411"/>
      <c r="I139" s="525" t="e">
        <f t="shared" si="9"/>
        <v>#DIV/0!</v>
      </c>
      <c r="J139" s="411"/>
      <c r="K139" s="411"/>
      <c r="L139" s="525" t="e">
        <f t="shared" si="10"/>
        <v>#DIV/0!</v>
      </c>
      <c r="M139" s="410"/>
      <c r="N139" s="411"/>
      <c r="O139" s="525" t="e">
        <f t="shared" si="11"/>
        <v>#DIV/0!</v>
      </c>
    </row>
    <row r="140" spans="1:15" ht="51" hidden="1" x14ac:dyDescent="0.25">
      <c r="A140" s="90" t="s">
        <v>14</v>
      </c>
      <c r="B140" s="514" t="s">
        <v>379</v>
      </c>
      <c r="C140" s="73" t="s">
        <v>378</v>
      </c>
      <c r="D140" s="410"/>
      <c r="E140" s="419"/>
      <c r="F140" s="525" t="e">
        <f t="shared" si="8"/>
        <v>#DIV/0!</v>
      </c>
      <c r="G140" s="417"/>
      <c r="H140" s="419"/>
      <c r="I140" s="525" t="e">
        <f t="shared" si="9"/>
        <v>#DIV/0!</v>
      </c>
      <c r="J140" s="419"/>
      <c r="K140" s="419"/>
      <c r="L140" s="525" t="e">
        <f t="shared" si="10"/>
        <v>#DIV/0!</v>
      </c>
      <c r="M140" s="418"/>
      <c r="N140" s="419"/>
      <c r="O140" s="525" t="e">
        <f t="shared" si="11"/>
        <v>#DIV/0!</v>
      </c>
    </row>
    <row r="141" spans="1:15" ht="38.25" hidden="1" x14ac:dyDescent="0.25">
      <c r="A141" s="90" t="s">
        <v>14</v>
      </c>
      <c r="B141" s="511" t="s">
        <v>381</v>
      </c>
      <c r="C141" s="4" t="s">
        <v>144</v>
      </c>
      <c r="D141" s="392"/>
      <c r="E141" s="393"/>
      <c r="F141" s="525" t="e">
        <f t="shared" si="8"/>
        <v>#DIV/0!</v>
      </c>
      <c r="G141" s="394"/>
      <c r="H141" s="397"/>
      <c r="I141" s="525" t="e">
        <f t="shared" si="9"/>
        <v>#DIV/0!</v>
      </c>
      <c r="J141" s="397"/>
      <c r="K141" s="397"/>
      <c r="L141" s="525" t="e">
        <f t="shared" si="10"/>
        <v>#DIV/0!</v>
      </c>
      <c r="M141" s="398"/>
      <c r="N141" s="397"/>
      <c r="O141" s="525" t="e">
        <f t="shared" si="11"/>
        <v>#DIV/0!</v>
      </c>
    </row>
    <row r="142" spans="1:15" ht="38.25" hidden="1" x14ac:dyDescent="0.25">
      <c r="A142" s="72" t="s">
        <v>14</v>
      </c>
      <c r="B142" s="511" t="s">
        <v>382</v>
      </c>
      <c r="C142" s="82" t="s">
        <v>145</v>
      </c>
      <c r="D142" s="403"/>
      <c r="E142" s="404"/>
      <c r="F142" s="525" t="e">
        <f t="shared" si="8"/>
        <v>#DIV/0!</v>
      </c>
      <c r="G142" s="394"/>
      <c r="H142" s="405"/>
      <c r="I142" s="525" t="e">
        <f t="shared" si="9"/>
        <v>#DIV/0!</v>
      </c>
      <c r="J142" s="405"/>
      <c r="K142" s="405"/>
      <c r="L142" s="525" t="e">
        <f t="shared" si="10"/>
        <v>#DIV/0!</v>
      </c>
      <c r="M142" s="394"/>
      <c r="N142" s="405"/>
      <c r="O142" s="525" t="e">
        <f t="shared" si="11"/>
        <v>#DIV/0!</v>
      </c>
    </row>
    <row r="143" spans="1:15" ht="51" hidden="1" x14ac:dyDescent="0.25">
      <c r="A143" s="90" t="s">
        <v>14</v>
      </c>
      <c r="B143" s="511" t="s">
        <v>383</v>
      </c>
      <c r="C143" s="4" t="s">
        <v>146</v>
      </c>
      <c r="D143" s="392"/>
      <c r="E143" s="393"/>
      <c r="F143" s="525" t="e">
        <f t="shared" si="8"/>
        <v>#DIV/0!</v>
      </c>
      <c r="G143" s="394"/>
      <c r="H143" s="397"/>
      <c r="I143" s="525" t="e">
        <f t="shared" si="9"/>
        <v>#DIV/0!</v>
      </c>
      <c r="J143" s="397"/>
      <c r="K143" s="397"/>
      <c r="L143" s="525" t="e">
        <f t="shared" si="10"/>
        <v>#DIV/0!</v>
      </c>
      <c r="M143" s="398"/>
      <c r="N143" s="397"/>
      <c r="O143" s="525" t="e">
        <f t="shared" si="11"/>
        <v>#DIV/0!</v>
      </c>
    </row>
    <row r="144" spans="1:15" ht="51" hidden="1" x14ac:dyDescent="0.25">
      <c r="A144" s="90" t="s">
        <v>14</v>
      </c>
      <c r="B144" s="511" t="s">
        <v>383</v>
      </c>
      <c r="C144" s="4" t="s">
        <v>147</v>
      </c>
      <c r="D144" s="392"/>
      <c r="E144" s="393"/>
      <c r="F144" s="525" t="e">
        <f t="shared" si="8"/>
        <v>#DIV/0!</v>
      </c>
      <c r="G144" s="394"/>
      <c r="H144" s="397"/>
      <c r="I144" s="525" t="e">
        <f t="shared" si="9"/>
        <v>#DIV/0!</v>
      </c>
      <c r="J144" s="397"/>
      <c r="K144" s="397"/>
      <c r="L144" s="525" t="e">
        <f t="shared" si="10"/>
        <v>#DIV/0!</v>
      </c>
      <c r="M144" s="398"/>
      <c r="N144" s="397"/>
      <c r="O144" s="525" t="e">
        <f t="shared" si="11"/>
        <v>#DIV/0!</v>
      </c>
    </row>
    <row r="145" spans="1:15" ht="38.25" hidden="1" x14ac:dyDescent="0.25">
      <c r="A145" s="90" t="s">
        <v>14</v>
      </c>
      <c r="B145" s="511" t="s">
        <v>458</v>
      </c>
      <c r="C145" s="4" t="s">
        <v>148</v>
      </c>
      <c r="D145" s="392"/>
      <c r="E145" s="393"/>
      <c r="F145" s="525" t="e">
        <f t="shared" si="8"/>
        <v>#DIV/0!</v>
      </c>
      <c r="G145" s="394"/>
      <c r="H145" s="397"/>
      <c r="I145" s="525" t="e">
        <f t="shared" si="9"/>
        <v>#DIV/0!</v>
      </c>
      <c r="J145" s="397"/>
      <c r="K145" s="397"/>
      <c r="L145" s="525" t="e">
        <f t="shared" si="10"/>
        <v>#DIV/0!</v>
      </c>
      <c r="M145" s="398"/>
      <c r="N145" s="397"/>
      <c r="O145" s="525" t="e">
        <f t="shared" si="11"/>
        <v>#DIV/0!</v>
      </c>
    </row>
    <row r="146" spans="1:15" ht="38.25" hidden="1" x14ac:dyDescent="0.25">
      <c r="A146" s="90" t="s">
        <v>14</v>
      </c>
      <c r="B146" s="511" t="s">
        <v>384</v>
      </c>
      <c r="C146" s="4" t="s">
        <v>149</v>
      </c>
      <c r="D146" s="392"/>
      <c r="E146" s="393"/>
      <c r="F146" s="525" t="e">
        <f t="shared" si="8"/>
        <v>#DIV/0!</v>
      </c>
      <c r="G146" s="394"/>
      <c r="H146" s="397"/>
      <c r="I146" s="525" t="e">
        <f t="shared" si="9"/>
        <v>#DIV/0!</v>
      </c>
      <c r="J146" s="397"/>
      <c r="K146" s="397"/>
      <c r="L146" s="525" t="e">
        <f t="shared" si="10"/>
        <v>#DIV/0!</v>
      </c>
      <c r="M146" s="398"/>
      <c r="N146" s="397"/>
      <c r="O146" s="525" t="e">
        <f t="shared" si="11"/>
        <v>#DIV/0!</v>
      </c>
    </row>
    <row r="147" spans="1:15" ht="38.25" hidden="1" x14ac:dyDescent="0.25">
      <c r="A147" s="72" t="s">
        <v>14</v>
      </c>
      <c r="B147" s="511" t="s">
        <v>324</v>
      </c>
      <c r="C147" s="82" t="s">
        <v>150</v>
      </c>
      <c r="D147" s="417"/>
      <c r="E147" s="416"/>
      <c r="F147" s="525" t="e">
        <f t="shared" si="8"/>
        <v>#DIV/0!</v>
      </c>
      <c r="G147" s="417"/>
      <c r="H147" s="416"/>
      <c r="I147" s="525" t="e">
        <f t="shared" si="9"/>
        <v>#DIV/0!</v>
      </c>
      <c r="J147" s="416"/>
      <c r="K147" s="416"/>
      <c r="L147" s="525" t="e">
        <f t="shared" si="10"/>
        <v>#DIV/0!</v>
      </c>
      <c r="M147" s="417"/>
      <c r="N147" s="416"/>
      <c r="O147" s="525" t="e">
        <f t="shared" si="11"/>
        <v>#DIV/0!</v>
      </c>
    </row>
    <row r="148" spans="1:15" ht="38.25" hidden="1" x14ac:dyDescent="0.25">
      <c r="A148" s="72" t="s">
        <v>14</v>
      </c>
      <c r="B148" s="511" t="s">
        <v>324</v>
      </c>
      <c r="C148" s="82" t="s">
        <v>151</v>
      </c>
      <c r="D148" s="417"/>
      <c r="E148" s="416"/>
      <c r="F148" s="525" t="e">
        <f t="shared" si="8"/>
        <v>#DIV/0!</v>
      </c>
      <c r="G148" s="417"/>
      <c r="H148" s="416"/>
      <c r="I148" s="525" t="e">
        <f t="shared" si="9"/>
        <v>#DIV/0!</v>
      </c>
      <c r="J148" s="416"/>
      <c r="K148" s="416"/>
      <c r="L148" s="525" t="e">
        <f t="shared" si="10"/>
        <v>#DIV/0!</v>
      </c>
      <c r="M148" s="417"/>
      <c r="N148" s="416"/>
      <c r="O148" s="525" t="e">
        <f t="shared" si="11"/>
        <v>#DIV/0!</v>
      </c>
    </row>
    <row r="149" spans="1:15" ht="38.25" hidden="1" x14ac:dyDescent="0.25">
      <c r="A149" s="72" t="s">
        <v>14</v>
      </c>
      <c r="B149" s="511" t="s">
        <v>324</v>
      </c>
      <c r="C149" s="82" t="s">
        <v>152</v>
      </c>
      <c r="D149" s="417"/>
      <c r="E149" s="411"/>
      <c r="F149" s="525" t="e">
        <f t="shared" si="8"/>
        <v>#DIV/0!</v>
      </c>
      <c r="G149" s="410"/>
      <c r="H149" s="411"/>
      <c r="I149" s="525" t="e">
        <f t="shared" si="9"/>
        <v>#DIV/0!</v>
      </c>
      <c r="J149" s="411"/>
      <c r="K149" s="411"/>
      <c r="L149" s="525" t="e">
        <f t="shared" si="10"/>
        <v>#DIV/0!</v>
      </c>
      <c r="M149" s="410"/>
      <c r="N149" s="411"/>
      <c r="O149" s="525" t="e">
        <f t="shared" si="11"/>
        <v>#DIV/0!</v>
      </c>
    </row>
    <row r="150" spans="1:15" ht="38.25" hidden="1" x14ac:dyDescent="0.25">
      <c r="A150" s="72" t="s">
        <v>14</v>
      </c>
      <c r="B150" s="514" t="s">
        <v>324</v>
      </c>
      <c r="C150" s="10" t="s">
        <v>380</v>
      </c>
      <c r="D150" s="410"/>
      <c r="E150" s="416"/>
      <c r="F150" s="525" t="e">
        <f t="shared" si="8"/>
        <v>#DIV/0!</v>
      </c>
      <c r="G150" s="417"/>
      <c r="H150" s="416"/>
      <c r="I150" s="525" t="e">
        <f t="shared" si="9"/>
        <v>#DIV/0!</v>
      </c>
      <c r="J150" s="416"/>
      <c r="K150" s="416"/>
      <c r="L150" s="525" t="e">
        <f t="shared" si="10"/>
        <v>#DIV/0!</v>
      </c>
      <c r="M150" s="417"/>
      <c r="N150" s="416"/>
      <c r="O150" s="525" t="e">
        <f t="shared" si="11"/>
        <v>#DIV/0!</v>
      </c>
    </row>
    <row r="151" spans="1:15" ht="38.25" hidden="1" x14ac:dyDescent="0.25">
      <c r="A151" s="72" t="s">
        <v>14</v>
      </c>
      <c r="B151" s="511" t="s">
        <v>324</v>
      </c>
      <c r="C151" s="82" t="s">
        <v>153</v>
      </c>
      <c r="D151" s="417"/>
      <c r="E151" s="416"/>
      <c r="F151" s="525" t="e">
        <f t="shared" si="8"/>
        <v>#DIV/0!</v>
      </c>
      <c r="G151" s="417"/>
      <c r="H151" s="416"/>
      <c r="I151" s="525" t="e">
        <f t="shared" si="9"/>
        <v>#DIV/0!</v>
      </c>
      <c r="J151" s="416"/>
      <c r="K151" s="416"/>
      <c r="L151" s="525" t="e">
        <f t="shared" si="10"/>
        <v>#DIV/0!</v>
      </c>
      <c r="M151" s="417"/>
      <c r="N151" s="416"/>
      <c r="O151" s="525" t="e">
        <f t="shared" si="11"/>
        <v>#DIV/0!</v>
      </c>
    </row>
    <row r="152" spans="1:15" ht="38.25" hidden="1" x14ac:dyDescent="0.25">
      <c r="A152" s="90" t="s">
        <v>14</v>
      </c>
      <c r="B152" s="511" t="s">
        <v>1655</v>
      </c>
      <c r="C152" s="4" t="s">
        <v>154</v>
      </c>
      <c r="D152" s="392"/>
      <c r="E152" s="393"/>
      <c r="F152" s="525" t="e">
        <f t="shared" si="8"/>
        <v>#DIV/0!</v>
      </c>
      <c r="G152" s="394"/>
      <c r="H152" s="397"/>
      <c r="I152" s="525" t="e">
        <f t="shared" si="9"/>
        <v>#DIV/0!</v>
      </c>
      <c r="J152" s="397"/>
      <c r="K152" s="397"/>
      <c r="L152" s="525" t="e">
        <f t="shared" si="10"/>
        <v>#DIV/0!</v>
      </c>
      <c r="M152" s="398"/>
      <c r="N152" s="397"/>
      <c r="O152" s="525" t="e">
        <f t="shared" si="11"/>
        <v>#DIV/0!</v>
      </c>
    </row>
    <row r="153" spans="1:15" ht="38.25" hidden="1" x14ac:dyDescent="0.25">
      <c r="A153" s="90" t="s">
        <v>14</v>
      </c>
      <c r="B153" s="511" t="s">
        <v>386</v>
      </c>
      <c r="C153" s="4" t="s">
        <v>155</v>
      </c>
      <c r="D153" s="392"/>
      <c r="E153" s="393"/>
      <c r="F153" s="525" t="e">
        <f t="shared" si="8"/>
        <v>#DIV/0!</v>
      </c>
      <c r="G153" s="394"/>
      <c r="H153" s="397"/>
      <c r="I153" s="525" t="e">
        <f t="shared" si="9"/>
        <v>#DIV/0!</v>
      </c>
      <c r="J153" s="397"/>
      <c r="K153" s="397"/>
      <c r="L153" s="525" t="e">
        <f t="shared" si="10"/>
        <v>#DIV/0!</v>
      </c>
      <c r="M153" s="398"/>
      <c r="N153" s="397"/>
      <c r="O153" s="525" t="e">
        <f t="shared" si="11"/>
        <v>#DIV/0!</v>
      </c>
    </row>
    <row r="154" spans="1:15" ht="38.25" hidden="1" x14ac:dyDescent="0.25">
      <c r="A154" s="90" t="s">
        <v>14</v>
      </c>
      <c r="B154" s="511" t="s">
        <v>386</v>
      </c>
      <c r="C154" s="4" t="s">
        <v>156</v>
      </c>
      <c r="D154" s="392"/>
      <c r="E154" s="393"/>
      <c r="F154" s="525" t="e">
        <f t="shared" si="8"/>
        <v>#DIV/0!</v>
      </c>
      <c r="G154" s="394"/>
      <c r="H154" s="397"/>
      <c r="I154" s="525" t="e">
        <f t="shared" si="9"/>
        <v>#DIV/0!</v>
      </c>
      <c r="J154" s="397"/>
      <c r="K154" s="397"/>
      <c r="L154" s="525" t="e">
        <f t="shared" si="10"/>
        <v>#DIV/0!</v>
      </c>
      <c r="M154" s="398"/>
      <c r="N154" s="397"/>
      <c r="O154" s="525" t="e">
        <f t="shared" si="11"/>
        <v>#DIV/0!</v>
      </c>
    </row>
    <row r="155" spans="1:15" ht="38.25" hidden="1" x14ac:dyDescent="0.25">
      <c r="A155" s="90" t="s">
        <v>14</v>
      </c>
      <c r="B155" s="511" t="s">
        <v>387</v>
      </c>
      <c r="C155" s="92" t="s">
        <v>157</v>
      </c>
      <c r="D155" s="418"/>
      <c r="E155" s="419"/>
      <c r="F155" s="525" t="e">
        <f t="shared" si="8"/>
        <v>#DIV/0!</v>
      </c>
      <c r="G155" s="417"/>
      <c r="H155" s="419"/>
      <c r="I155" s="525" t="e">
        <f t="shared" si="9"/>
        <v>#DIV/0!</v>
      </c>
      <c r="J155" s="419"/>
      <c r="K155" s="419"/>
      <c r="L155" s="525" t="e">
        <f t="shared" si="10"/>
        <v>#DIV/0!</v>
      </c>
      <c r="M155" s="418"/>
      <c r="N155" s="419"/>
      <c r="O155" s="525" t="e">
        <f t="shared" si="11"/>
        <v>#DIV/0!</v>
      </c>
    </row>
    <row r="156" spans="1:15" ht="51" hidden="1" x14ac:dyDescent="0.25">
      <c r="A156" s="72" t="s">
        <v>14</v>
      </c>
      <c r="B156" s="511" t="s">
        <v>388</v>
      </c>
      <c r="C156" s="72" t="s">
        <v>158</v>
      </c>
      <c r="D156" s="417"/>
      <c r="E156" s="416"/>
      <c r="F156" s="525" t="e">
        <f t="shared" si="8"/>
        <v>#DIV/0!</v>
      </c>
      <c r="G156" s="417"/>
      <c r="H156" s="416"/>
      <c r="I156" s="525" t="e">
        <f t="shared" si="9"/>
        <v>#DIV/0!</v>
      </c>
      <c r="J156" s="416"/>
      <c r="K156" s="416"/>
      <c r="L156" s="525" t="e">
        <f t="shared" si="10"/>
        <v>#DIV/0!</v>
      </c>
      <c r="M156" s="417"/>
      <c r="N156" s="416"/>
      <c r="O156" s="525" t="e">
        <f t="shared" si="11"/>
        <v>#DIV/0!</v>
      </c>
    </row>
    <row r="157" spans="1:15" ht="51" hidden="1" x14ac:dyDescent="0.25">
      <c r="A157" s="72" t="s">
        <v>14</v>
      </c>
      <c r="B157" s="511" t="s">
        <v>388</v>
      </c>
      <c r="C157" s="72" t="s">
        <v>159</v>
      </c>
      <c r="D157" s="417"/>
      <c r="E157" s="416"/>
      <c r="F157" s="525" t="e">
        <f t="shared" si="8"/>
        <v>#DIV/0!</v>
      </c>
      <c r="G157" s="417"/>
      <c r="H157" s="416"/>
      <c r="I157" s="525" t="e">
        <f t="shared" si="9"/>
        <v>#DIV/0!</v>
      </c>
      <c r="J157" s="416"/>
      <c r="K157" s="416"/>
      <c r="L157" s="525" t="e">
        <f t="shared" si="10"/>
        <v>#DIV/0!</v>
      </c>
      <c r="M157" s="417"/>
      <c r="N157" s="416"/>
      <c r="O157" s="525" t="e">
        <f t="shared" si="11"/>
        <v>#DIV/0!</v>
      </c>
    </row>
    <row r="158" spans="1:15" ht="38.25" hidden="1" x14ac:dyDescent="0.25">
      <c r="A158" s="72" t="s">
        <v>11</v>
      </c>
      <c r="B158" s="511" t="s">
        <v>389</v>
      </c>
      <c r="C158" s="82" t="s">
        <v>160</v>
      </c>
      <c r="D158" s="403"/>
      <c r="E158" s="404"/>
      <c r="F158" s="525" t="e">
        <f t="shared" si="8"/>
        <v>#DIV/0!</v>
      </c>
      <c r="G158" s="394"/>
      <c r="H158" s="405"/>
      <c r="I158" s="525" t="e">
        <f t="shared" si="9"/>
        <v>#DIV/0!</v>
      </c>
      <c r="J158" s="405"/>
      <c r="K158" s="405"/>
      <c r="L158" s="525" t="e">
        <f t="shared" si="10"/>
        <v>#DIV/0!</v>
      </c>
      <c r="M158" s="394"/>
      <c r="N158" s="405"/>
      <c r="O158" s="525" t="e">
        <f t="shared" si="11"/>
        <v>#DIV/0!</v>
      </c>
    </row>
    <row r="159" spans="1:15" ht="38.25" hidden="1" x14ac:dyDescent="0.25">
      <c r="A159" s="72" t="s">
        <v>11</v>
      </c>
      <c r="B159" s="511" t="s">
        <v>389</v>
      </c>
      <c r="C159" s="82" t="s">
        <v>161</v>
      </c>
      <c r="D159" s="403"/>
      <c r="E159" s="404"/>
      <c r="F159" s="525" t="e">
        <f t="shared" si="8"/>
        <v>#DIV/0!</v>
      </c>
      <c r="G159" s="394"/>
      <c r="H159" s="405"/>
      <c r="I159" s="525" t="e">
        <f t="shared" si="9"/>
        <v>#DIV/0!</v>
      </c>
      <c r="J159" s="405"/>
      <c r="K159" s="405"/>
      <c r="L159" s="525" t="e">
        <f t="shared" si="10"/>
        <v>#DIV/0!</v>
      </c>
      <c r="M159" s="394"/>
      <c r="N159" s="405"/>
      <c r="O159" s="525" t="e">
        <f t="shared" si="11"/>
        <v>#DIV/0!</v>
      </c>
    </row>
    <row r="160" spans="1:15" ht="38.25" hidden="1" x14ac:dyDescent="0.25">
      <c r="A160" s="72" t="s">
        <v>11</v>
      </c>
      <c r="B160" s="511" t="s">
        <v>389</v>
      </c>
      <c r="C160" s="82" t="s">
        <v>162</v>
      </c>
      <c r="D160" s="403"/>
      <c r="E160" s="404"/>
      <c r="F160" s="525" t="e">
        <f t="shared" si="8"/>
        <v>#DIV/0!</v>
      </c>
      <c r="G160" s="394"/>
      <c r="H160" s="405"/>
      <c r="I160" s="525" t="e">
        <f t="shared" si="9"/>
        <v>#DIV/0!</v>
      </c>
      <c r="J160" s="405"/>
      <c r="K160" s="405"/>
      <c r="L160" s="525" t="e">
        <f t="shared" si="10"/>
        <v>#DIV/0!</v>
      </c>
      <c r="M160" s="394"/>
      <c r="N160" s="405"/>
      <c r="O160" s="525" t="e">
        <f t="shared" si="11"/>
        <v>#DIV/0!</v>
      </c>
    </row>
    <row r="161" spans="1:16" ht="38.25" hidden="1" x14ac:dyDescent="0.25">
      <c r="A161" s="72" t="s">
        <v>11</v>
      </c>
      <c r="B161" s="511" t="s">
        <v>389</v>
      </c>
      <c r="C161" s="82" t="s">
        <v>163</v>
      </c>
      <c r="D161" s="403"/>
      <c r="E161" s="404"/>
      <c r="F161" s="525" t="e">
        <f t="shared" si="8"/>
        <v>#DIV/0!</v>
      </c>
      <c r="G161" s="394"/>
      <c r="H161" s="405"/>
      <c r="I161" s="525" t="e">
        <f t="shared" si="9"/>
        <v>#DIV/0!</v>
      </c>
      <c r="J161" s="405"/>
      <c r="K161" s="405"/>
      <c r="L161" s="525" t="e">
        <f t="shared" si="10"/>
        <v>#DIV/0!</v>
      </c>
      <c r="M161" s="394"/>
      <c r="N161" s="405"/>
      <c r="O161" s="525" t="e">
        <f t="shared" si="11"/>
        <v>#DIV/0!</v>
      </c>
    </row>
    <row r="162" spans="1:16" ht="38.25" hidden="1" x14ac:dyDescent="0.25">
      <c r="A162" s="72" t="s">
        <v>11</v>
      </c>
      <c r="B162" s="511" t="s">
        <v>390</v>
      </c>
      <c r="C162" s="82" t="s">
        <v>164</v>
      </c>
      <c r="D162" s="403"/>
      <c r="E162" s="404"/>
      <c r="F162" s="525" t="e">
        <f t="shared" si="8"/>
        <v>#DIV/0!</v>
      </c>
      <c r="G162" s="394"/>
      <c r="H162" s="405"/>
      <c r="I162" s="525" t="e">
        <f t="shared" si="9"/>
        <v>#DIV/0!</v>
      </c>
      <c r="J162" s="405"/>
      <c r="K162" s="405"/>
      <c r="L162" s="525" t="e">
        <f t="shared" si="10"/>
        <v>#DIV/0!</v>
      </c>
      <c r="M162" s="394"/>
      <c r="N162" s="405"/>
      <c r="O162" s="525" t="e">
        <f t="shared" si="11"/>
        <v>#DIV/0!</v>
      </c>
    </row>
    <row r="163" spans="1:16" ht="38.25" hidden="1" x14ac:dyDescent="0.25">
      <c r="A163" s="72" t="s">
        <v>11</v>
      </c>
      <c r="B163" s="511" t="s">
        <v>389</v>
      </c>
      <c r="C163" s="82" t="s">
        <v>165</v>
      </c>
      <c r="D163" s="403"/>
      <c r="E163" s="404"/>
      <c r="F163" s="525" t="e">
        <f t="shared" si="8"/>
        <v>#DIV/0!</v>
      </c>
      <c r="G163" s="394"/>
      <c r="H163" s="405"/>
      <c r="I163" s="525" t="e">
        <f t="shared" si="9"/>
        <v>#DIV/0!</v>
      </c>
      <c r="J163" s="405"/>
      <c r="K163" s="405"/>
      <c r="L163" s="525" t="e">
        <f t="shared" si="10"/>
        <v>#DIV/0!</v>
      </c>
      <c r="M163" s="394"/>
      <c r="N163" s="405"/>
      <c r="O163" s="525" t="e">
        <f t="shared" si="11"/>
        <v>#DIV/0!</v>
      </c>
    </row>
    <row r="164" spans="1:16" ht="38.25" hidden="1" x14ac:dyDescent="0.25">
      <c r="A164" s="90" t="s">
        <v>8</v>
      </c>
      <c r="B164" s="511" t="s">
        <v>392</v>
      </c>
      <c r="C164" s="4" t="s">
        <v>166</v>
      </c>
      <c r="D164" s="392"/>
      <c r="E164" s="393"/>
      <c r="F164" s="525" t="e">
        <f t="shared" si="8"/>
        <v>#DIV/0!</v>
      </c>
      <c r="G164" s="394"/>
      <c r="H164" s="397"/>
      <c r="I164" s="525" t="e">
        <f t="shared" si="9"/>
        <v>#DIV/0!</v>
      </c>
      <c r="J164" s="397"/>
      <c r="K164" s="397"/>
      <c r="L164" s="525" t="e">
        <f t="shared" si="10"/>
        <v>#DIV/0!</v>
      </c>
      <c r="M164" s="398"/>
      <c r="N164" s="397"/>
      <c r="O164" s="525" t="e">
        <f t="shared" si="11"/>
        <v>#DIV/0!</v>
      </c>
    </row>
    <row r="165" spans="1:16" ht="38.25" hidden="1" x14ac:dyDescent="0.25">
      <c r="A165" s="72" t="s">
        <v>8</v>
      </c>
      <c r="B165" s="511" t="s">
        <v>391</v>
      </c>
      <c r="C165" s="82" t="s">
        <v>167</v>
      </c>
      <c r="D165" s="433"/>
      <c r="E165" s="434"/>
      <c r="F165" s="525" t="e">
        <f t="shared" si="8"/>
        <v>#DIV/0!</v>
      </c>
      <c r="G165" s="433"/>
      <c r="H165" s="434"/>
      <c r="I165" s="525" t="e">
        <f t="shared" si="9"/>
        <v>#DIV/0!</v>
      </c>
      <c r="J165" s="434"/>
      <c r="K165" s="435"/>
      <c r="L165" s="525" t="e">
        <f t="shared" si="10"/>
        <v>#DIV/0!</v>
      </c>
      <c r="M165" s="433"/>
      <c r="N165" s="435"/>
      <c r="O165" s="525" t="e">
        <f t="shared" si="11"/>
        <v>#DIV/0!</v>
      </c>
      <c r="P165" s="86"/>
    </row>
    <row r="166" spans="1:16" ht="38.25" hidden="1" x14ac:dyDescent="0.25">
      <c r="A166" s="72" t="s">
        <v>8</v>
      </c>
      <c r="B166" s="511" t="s">
        <v>393</v>
      </c>
      <c r="C166" s="82" t="s">
        <v>167</v>
      </c>
      <c r="D166" s="436"/>
      <c r="E166" s="437"/>
      <c r="F166" s="525" t="e">
        <f t="shared" si="8"/>
        <v>#DIV/0!</v>
      </c>
      <c r="G166" s="438"/>
      <c r="H166" s="439"/>
      <c r="I166" s="525" t="e">
        <f t="shared" si="9"/>
        <v>#DIV/0!</v>
      </c>
      <c r="J166" s="439"/>
      <c r="K166" s="439"/>
      <c r="L166" s="525" t="e">
        <f t="shared" si="10"/>
        <v>#DIV/0!</v>
      </c>
      <c r="M166" s="438"/>
      <c r="N166" s="439"/>
      <c r="O166" s="525" t="e">
        <f t="shared" si="11"/>
        <v>#DIV/0!</v>
      </c>
    </row>
    <row r="167" spans="1:16" ht="51" hidden="1" x14ac:dyDescent="0.25">
      <c r="A167" s="244" t="s">
        <v>8</v>
      </c>
      <c r="B167" s="512" t="s">
        <v>394</v>
      </c>
      <c r="C167" s="152" t="s">
        <v>168</v>
      </c>
      <c r="D167" s="399"/>
      <c r="E167" s="400"/>
      <c r="F167" s="525" t="e">
        <f t="shared" si="8"/>
        <v>#DIV/0!</v>
      </c>
      <c r="G167" s="398"/>
      <c r="H167" s="401"/>
      <c r="I167" s="525" t="e">
        <f t="shared" si="9"/>
        <v>#DIV/0!</v>
      </c>
      <c r="J167" s="401"/>
      <c r="K167" s="401"/>
      <c r="L167" s="525" t="e">
        <f t="shared" si="10"/>
        <v>#DIV/0!</v>
      </c>
      <c r="M167" s="402"/>
      <c r="N167" s="401"/>
      <c r="O167" s="525" t="e">
        <f t="shared" si="11"/>
        <v>#DIV/0!</v>
      </c>
    </row>
    <row r="168" spans="1:16" ht="51" hidden="1" x14ac:dyDescent="0.25">
      <c r="A168" s="90" t="s">
        <v>8</v>
      </c>
      <c r="B168" s="511" t="s">
        <v>395</v>
      </c>
      <c r="C168" s="4" t="s">
        <v>169</v>
      </c>
      <c r="D168" s="392"/>
      <c r="E168" s="393"/>
      <c r="F168" s="525" t="e">
        <f t="shared" si="8"/>
        <v>#DIV/0!</v>
      </c>
      <c r="G168" s="394"/>
      <c r="H168" s="397"/>
      <c r="I168" s="525" t="e">
        <f t="shared" si="9"/>
        <v>#DIV/0!</v>
      </c>
      <c r="J168" s="397"/>
      <c r="K168" s="397"/>
      <c r="L168" s="525" t="e">
        <f t="shared" si="10"/>
        <v>#DIV/0!</v>
      </c>
      <c r="M168" s="398"/>
      <c r="N168" s="397"/>
      <c r="O168" s="525" t="e">
        <f t="shared" si="11"/>
        <v>#DIV/0!</v>
      </c>
    </row>
    <row r="169" spans="1:16" ht="38.25" hidden="1" x14ac:dyDescent="0.25">
      <c r="A169" s="72" t="s">
        <v>8</v>
      </c>
      <c r="B169" s="511" t="s">
        <v>391</v>
      </c>
      <c r="C169" s="82" t="s">
        <v>170</v>
      </c>
      <c r="D169" s="433"/>
      <c r="E169" s="435"/>
      <c r="F169" s="525" t="e">
        <f t="shared" si="8"/>
        <v>#DIV/0!</v>
      </c>
      <c r="G169" s="433"/>
      <c r="H169" s="435"/>
      <c r="I169" s="525" t="e">
        <f t="shared" si="9"/>
        <v>#DIV/0!</v>
      </c>
      <c r="J169" s="435"/>
      <c r="K169" s="435"/>
      <c r="L169" s="525" t="e">
        <f t="shared" si="10"/>
        <v>#DIV/0!</v>
      </c>
      <c r="M169" s="433"/>
      <c r="N169" s="435"/>
      <c r="O169" s="525" t="e">
        <f t="shared" si="11"/>
        <v>#DIV/0!</v>
      </c>
      <c r="P169" s="86"/>
    </row>
    <row r="170" spans="1:16" ht="51" hidden="1" x14ac:dyDescent="0.25">
      <c r="A170" s="90" t="s">
        <v>8</v>
      </c>
      <c r="B170" s="511" t="s">
        <v>395</v>
      </c>
      <c r="C170" s="4" t="s">
        <v>171</v>
      </c>
      <c r="D170" s="392"/>
      <c r="E170" s="393"/>
      <c r="F170" s="525" t="e">
        <f t="shared" si="8"/>
        <v>#DIV/0!</v>
      </c>
      <c r="G170" s="394"/>
      <c r="H170" s="397"/>
      <c r="I170" s="525" t="e">
        <f t="shared" si="9"/>
        <v>#DIV/0!</v>
      </c>
      <c r="J170" s="397"/>
      <c r="K170" s="397"/>
      <c r="L170" s="525" t="e">
        <f t="shared" si="10"/>
        <v>#DIV/0!</v>
      </c>
      <c r="M170" s="398"/>
      <c r="N170" s="397"/>
      <c r="O170" s="525" t="e">
        <f t="shared" si="11"/>
        <v>#DIV/0!</v>
      </c>
    </row>
    <row r="171" spans="1:16" ht="38.25" hidden="1" x14ac:dyDescent="0.25">
      <c r="A171" s="72" t="s">
        <v>8</v>
      </c>
      <c r="B171" s="511" t="s">
        <v>393</v>
      </c>
      <c r="C171" s="82" t="s">
        <v>172</v>
      </c>
      <c r="D171" s="440"/>
      <c r="E171" s="437"/>
      <c r="F171" s="525" t="e">
        <f t="shared" si="8"/>
        <v>#DIV/0!</v>
      </c>
      <c r="G171" s="438"/>
      <c r="H171" s="439"/>
      <c r="I171" s="525" t="e">
        <f t="shared" si="9"/>
        <v>#DIV/0!</v>
      </c>
      <c r="J171" s="439"/>
      <c r="K171" s="439"/>
      <c r="L171" s="525" t="e">
        <f t="shared" si="10"/>
        <v>#DIV/0!</v>
      </c>
      <c r="M171" s="438"/>
      <c r="N171" s="439"/>
      <c r="O171" s="525" t="e">
        <f t="shared" si="11"/>
        <v>#DIV/0!</v>
      </c>
    </row>
    <row r="172" spans="1:16" ht="38.25" hidden="1" x14ac:dyDescent="0.25">
      <c r="A172" s="72" t="s">
        <v>8</v>
      </c>
      <c r="B172" s="511" t="s">
        <v>391</v>
      </c>
      <c r="C172" s="82" t="s">
        <v>173</v>
      </c>
      <c r="D172" s="433"/>
      <c r="E172" s="435"/>
      <c r="F172" s="525" t="e">
        <f t="shared" si="8"/>
        <v>#DIV/0!</v>
      </c>
      <c r="G172" s="433"/>
      <c r="H172" s="435"/>
      <c r="I172" s="525" t="e">
        <f t="shared" si="9"/>
        <v>#DIV/0!</v>
      </c>
      <c r="J172" s="435"/>
      <c r="K172" s="435"/>
      <c r="L172" s="525" t="e">
        <f t="shared" si="10"/>
        <v>#DIV/0!</v>
      </c>
      <c r="M172" s="433"/>
      <c r="N172" s="435"/>
      <c r="O172" s="525" t="e">
        <f t="shared" si="11"/>
        <v>#DIV/0!</v>
      </c>
      <c r="P172" s="86"/>
    </row>
    <row r="173" spans="1:16" ht="63.75" hidden="1" x14ac:dyDescent="0.25">
      <c r="A173" s="90" t="s">
        <v>8</v>
      </c>
      <c r="B173" s="511" t="s">
        <v>397</v>
      </c>
      <c r="C173" s="4" t="s">
        <v>174</v>
      </c>
      <c r="D173" s="392"/>
      <c r="E173" s="393"/>
      <c r="F173" s="525" t="e">
        <f t="shared" si="8"/>
        <v>#DIV/0!</v>
      </c>
      <c r="G173" s="394"/>
      <c r="H173" s="397"/>
      <c r="I173" s="525" t="e">
        <f t="shared" si="9"/>
        <v>#DIV/0!</v>
      </c>
      <c r="J173" s="397"/>
      <c r="K173" s="397"/>
      <c r="L173" s="525" t="e">
        <f t="shared" si="10"/>
        <v>#DIV/0!</v>
      </c>
      <c r="M173" s="398"/>
      <c r="N173" s="397"/>
      <c r="O173" s="525" t="e">
        <f t="shared" si="11"/>
        <v>#DIV/0!</v>
      </c>
    </row>
    <row r="174" spans="1:16" ht="51" hidden="1" x14ac:dyDescent="0.25">
      <c r="A174" s="90" t="s">
        <v>8</v>
      </c>
      <c r="B174" s="511" t="s">
        <v>395</v>
      </c>
      <c r="C174" s="4" t="s">
        <v>175</v>
      </c>
      <c r="D174" s="392"/>
      <c r="E174" s="393"/>
      <c r="F174" s="525" t="e">
        <f t="shared" si="8"/>
        <v>#DIV/0!</v>
      </c>
      <c r="G174" s="394"/>
      <c r="H174" s="397"/>
      <c r="I174" s="525" t="e">
        <f t="shared" si="9"/>
        <v>#DIV/0!</v>
      </c>
      <c r="J174" s="397"/>
      <c r="K174" s="397"/>
      <c r="L174" s="525" t="e">
        <f t="shared" si="10"/>
        <v>#DIV/0!</v>
      </c>
      <c r="M174" s="398"/>
      <c r="N174" s="397"/>
      <c r="O174" s="525" t="e">
        <f t="shared" si="11"/>
        <v>#DIV/0!</v>
      </c>
    </row>
    <row r="175" spans="1:16" ht="38.25" hidden="1" x14ac:dyDescent="0.25">
      <c r="A175" s="72" t="s">
        <v>8</v>
      </c>
      <c r="B175" s="511" t="s">
        <v>393</v>
      </c>
      <c r="C175" s="82" t="s">
        <v>176</v>
      </c>
      <c r="D175" s="440"/>
      <c r="E175" s="437"/>
      <c r="F175" s="525" t="e">
        <f t="shared" si="8"/>
        <v>#DIV/0!</v>
      </c>
      <c r="G175" s="438"/>
      <c r="H175" s="439"/>
      <c r="I175" s="525" t="e">
        <f t="shared" si="9"/>
        <v>#DIV/0!</v>
      </c>
      <c r="J175" s="439"/>
      <c r="K175" s="439"/>
      <c r="L175" s="525" t="e">
        <f t="shared" si="10"/>
        <v>#DIV/0!</v>
      </c>
      <c r="M175" s="438"/>
      <c r="N175" s="439"/>
      <c r="O175" s="525" t="e">
        <f t="shared" si="11"/>
        <v>#DIV/0!</v>
      </c>
    </row>
    <row r="176" spans="1:16" ht="93" hidden="1" customHeight="1" x14ac:dyDescent="0.25">
      <c r="A176" s="245" t="s">
        <v>8</v>
      </c>
      <c r="B176" s="516" t="s">
        <v>396</v>
      </c>
      <c r="C176" s="136" t="s">
        <v>177</v>
      </c>
      <c r="D176" s="441"/>
      <c r="E176" s="442"/>
      <c r="F176" s="525" t="e">
        <f t="shared" si="8"/>
        <v>#DIV/0!</v>
      </c>
      <c r="G176" s="441"/>
      <c r="H176" s="442"/>
      <c r="I176" s="525" t="e">
        <f t="shared" si="9"/>
        <v>#DIV/0!</v>
      </c>
      <c r="J176" s="503"/>
      <c r="K176" s="443"/>
      <c r="L176" s="525" t="e">
        <f t="shared" si="10"/>
        <v>#DIV/0!</v>
      </c>
      <c r="M176" s="444"/>
      <c r="N176" s="443"/>
      <c r="O176" s="525" t="e">
        <f t="shared" si="11"/>
        <v>#DIV/0!</v>
      </c>
      <c r="P176" s="337"/>
    </row>
    <row r="177" spans="1:16" s="42" customFormat="1" ht="38.25" hidden="1" x14ac:dyDescent="0.25">
      <c r="A177" s="138" t="s">
        <v>8</v>
      </c>
      <c r="B177" s="517" t="s">
        <v>396</v>
      </c>
      <c r="C177" s="133" t="s">
        <v>178</v>
      </c>
      <c r="D177" s="444"/>
      <c r="E177" s="445"/>
      <c r="F177" s="525" t="e">
        <f t="shared" si="8"/>
        <v>#DIV/0!</v>
      </c>
      <c r="G177" s="446"/>
      <c r="H177" s="445"/>
      <c r="I177" s="525" t="e">
        <f t="shared" si="9"/>
        <v>#DIV/0!</v>
      </c>
      <c r="J177" s="445"/>
      <c r="K177" s="445"/>
      <c r="L177" s="525" t="e">
        <f t="shared" si="10"/>
        <v>#DIV/0!</v>
      </c>
      <c r="M177" s="446"/>
      <c r="N177" s="445"/>
      <c r="O177" s="525" t="e">
        <f t="shared" si="11"/>
        <v>#DIV/0!</v>
      </c>
      <c r="P177" s="140"/>
    </row>
    <row r="178" spans="1:16" ht="38.25" hidden="1" x14ac:dyDescent="0.25">
      <c r="A178" s="138" t="s">
        <v>8</v>
      </c>
      <c r="B178" s="517" t="s">
        <v>396</v>
      </c>
      <c r="C178" s="135" t="s">
        <v>179</v>
      </c>
      <c r="D178" s="447"/>
      <c r="E178" s="442"/>
      <c r="F178" s="525" t="e">
        <f t="shared" si="8"/>
        <v>#DIV/0!</v>
      </c>
      <c r="G178" s="441"/>
      <c r="H178" s="442"/>
      <c r="I178" s="525" t="e">
        <f t="shared" si="9"/>
        <v>#DIV/0!</v>
      </c>
      <c r="J178" s="442"/>
      <c r="K178" s="442"/>
      <c r="L178" s="525" t="e">
        <f t="shared" si="10"/>
        <v>#DIV/0!</v>
      </c>
      <c r="M178" s="441"/>
      <c r="N178" s="442"/>
      <c r="O178" s="525" t="e">
        <f t="shared" si="11"/>
        <v>#DIV/0!</v>
      </c>
      <c r="P178" s="132"/>
    </row>
    <row r="179" spans="1:16" ht="38.25" hidden="1" x14ac:dyDescent="0.25">
      <c r="A179" s="72" t="s">
        <v>8</v>
      </c>
      <c r="B179" s="511" t="s">
        <v>391</v>
      </c>
      <c r="C179" s="82" t="s">
        <v>180</v>
      </c>
      <c r="D179" s="433"/>
      <c r="E179" s="435"/>
      <c r="F179" s="525" t="e">
        <f t="shared" si="8"/>
        <v>#DIV/0!</v>
      </c>
      <c r="G179" s="433"/>
      <c r="H179" s="435"/>
      <c r="I179" s="525" t="e">
        <f t="shared" si="9"/>
        <v>#DIV/0!</v>
      </c>
      <c r="J179" s="435"/>
      <c r="K179" s="435"/>
      <c r="L179" s="525" t="e">
        <f t="shared" si="10"/>
        <v>#DIV/0!</v>
      </c>
      <c r="M179" s="433"/>
      <c r="N179" s="435"/>
      <c r="O179" s="525" t="e">
        <f t="shared" si="11"/>
        <v>#DIV/0!</v>
      </c>
      <c r="P179" s="86"/>
    </row>
    <row r="180" spans="1:16" ht="51" hidden="1" x14ac:dyDescent="0.25">
      <c r="A180" s="90" t="s">
        <v>8</v>
      </c>
      <c r="B180" s="511" t="s">
        <v>395</v>
      </c>
      <c r="C180" s="4" t="s">
        <v>181</v>
      </c>
      <c r="D180" s="392"/>
      <c r="E180" s="393"/>
      <c r="F180" s="525" t="e">
        <f t="shared" si="8"/>
        <v>#DIV/0!</v>
      </c>
      <c r="G180" s="394"/>
      <c r="H180" s="397"/>
      <c r="I180" s="525" t="e">
        <f t="shared" si="9"/>
        <v>#DIV/0!</v>
      </c>
      <c r="J180" s="397"/>
      <c r="K180" s="397"/>
      <c r="L180" s="525" t="e">
        <f t="shared" si="10"/>
        <v>#DIV/0!</v>
      </c>
      <c r="M180" s="398"/>
      <c r="N180" s="397"/>
      <c r="O180" s="525" t="e">
        <f t="shared" si="11"/>
        <v>#DIV/0!</v>
      </c>
    </row>
    <row r="181" spans="1:16" ht="63.75" hidden="1" x14ac:dyDescent="0.25">
      <c r="A181" s="90" t="s">
        <v>8</v>
      </c>
      <c r="B181" s="511" t="s">
        <v>397</v>
      </c>
      <c r="C181" s="4" t="s">
        <v>182</v>
      </c>
      <c r="D181" s="392"/>
      <c r="E181" s="395"/>
      <c r="F181" s="525" t="e">
        <f t="shared" si="8"/>
        <v>#DIV/0!</v>
      </c>
      <c r="G181" s="394"/>
      <c r="H181" s="395"/>
      <c r="I181" s="525" t="e">
        <f t="shared" si="9"/>
        <v>#DIV/0!</v>
      </c>
      <c r="J181" s="395"/>
      <c r="K181" s="397"/>
      <c r="L181" s="525" t="e">
        <f t="shared" si="10"/>
        <v>#DIV/0!</v>
      </c>
      <c r="M181" s="398"/>
      <c r="N181" s="397"/>
      <c r="O181" s="525" t="e">
        <f t="shared" si="11"/>
        <v>#DIV/0!</v>
      </c>
    </row>
    <row r="182" spans="1:16" ht="51" hidden="1" customHeight="1" x14ac:dyDescent="0.25">
      <c r="A182" s="138" t="s">
        <v>8</v>
      </c>
      <c r="B182" s="517" t="s">
        <v>396</v>
      </c>
      <c r="C182" s="133" t="s">
        <v>182</v>
      </c>
      <c r="D182" s="447"/>
      <c r="E182" s="442"/>
      <c r="F182" s="525" t="e">
        <f t="shared" si="8"/>
        <v>#DIV/0!</v>
      </c>
      <c r="G182" s="441"/>
      <c r="H182" s="442"/>
      <c r="I182" s="525" t="e">
        <f t="shared" si="9"/>
        <v>#DIV/0!</v>
      </c>
      <c r="J182" s="442"/>
      <c r="K182" s="442"/>
      <c r="L182" s="525" t="e">
        <f t="shared" si="10"/>
        <v>#DIV/0!</v>
      </c>
      <c r="M182" s="441"/>
      <c r="N182" s="445"/>
      <c r="O182" s="525" t="e">
        <f t="shared" si="11"/>
        <v>#DIV/0!</v>
      </c>
      <c r="P182" s="141"/>
    </row>
    <row r="183" spans="1:16" ht="38.25" hidden="1" x14ac:dyDescent="0.25">
      <c r="A183" s="90" t="s">
        <v>8</v>
      </c>
      <c r="B183" s="511" t="s">
        <v>392</v>
      </c>
      <c r="C183" s="4" t="s">
        <v>183</v>
      </c>
      <c r="D183" s="392"/>
      <c r="E183" s="393"/>
      <c r="F183" s="525" t="e">
        <f t="shared" si="8"/>
        <v>#DIV/0!</v>
      </c>
      <c r="G183" s="394"/>
      <c r="H183" s="397"/>
      <c r="I183" s="525" t="e">
        <f t="shared" si="9"/>
        <v>#DIV/0!</v>
      </c>
      <c r="J183" s="397"/>
      <c r="K183" s="397"/>
      <c r="L183" s="525" t="e">
        <f t="shared" si="10"/>
        <v>#DIV/0!</v>
      </c>
      <c r="M183" s="398"/>
      <c r="N183" s="397"/>
      <c r="O183" s="525" t="e">
        <f t="shared" si="11"/>
        <v>#DIV/0!</v>
      </c>
    </row>
    <row r="184" spans="1:16" ht="51" hidden="1" x14ac:dyDescent="0.25">
      <c r="A184" s="90" t="s">
        <v>8</v>
      </c>
      <c r="B184" s="511" t="s">
        <v>395</v>
      </c>
      <c r="C184" s="4" t="s">
        <v>184</v>
      </c>
      <c r="D184" s="392"/>
      <c r="E184" s="393"/>
      <c r="F184" s="525" t="e">
        <f t="shared" si="8"/>
        <v>#DIV/0!</v>
      </c>
      <c r="G184" s="394"/>
      <c r="H184" s="397"/>
      <c r="I184" s="525" t="e">
        <f t="shared" si="9"/>
        <v>#DIV/0!</v>
      </c>
      <c r="J184" s="397"/>
      <c r="K184" s="397"/>
      <c r="L184" s="525" t="e">
        <f t="shared" si="10"/>
        <v>#DIV/0!</v>
      </c>
      <c r="M184" s="398"/>
      <c r="N184" s="397"/>
      <c r="O184" s="525" t="e">
        <f t="shared" si="11"/>
        <v>#DIV/0!</v>
      </c>
    </row>
    <row r="185" spans="1:16" ht="38.25" hidden="1" x14ac:dyDescent="0.25">
      <c r="A185" s="90" t="s">
        <v>8</v>
      </c>
      <c r="B185" s="511" t="s">
        <v>392</v>
      </c>
      <c r="C185" s="4" t="s">
        <v>185</v>
      </c>
      <c r="D185" s="392"/>
      <c r="E185" s="393"/>
      <c r="F185" s="525" t="e">
        <f t="shared" si="8"/>
        <v>#DIV/0!</v>
      </c>
      <c r="G185" s="394"/>
      <c r="H185" s="397"/>
      <c r="I185" s="525" t="e">
        <f t="shared" si="9"/>
        <v>#DIV/0!</v>
      </c>
      <c r="J185" s="397"/>
      <c r="K185" s="397"/>
      <c r="L185" s="525" t="e">
        <f t="shared" si="10"/>
        <v>#DIV/0!</v>
      </c>
      <c r="M185" s="398"/>
      <c r="N185" s="397"/>
      <c r="O185" s="525" t="e">
        <f t="shared" si="11"/>
        <v>#DIV/0!</v>
      </c>
    </row>
    <row r="186" spans="1:16" ht="38.25" hidden="1" x14ac:dyDescent="0.25">
      <c r="A186" s="90" t="s">
        <v>8</v>
      </c>
      <c r="B186" s="511" t="s">
        <v>399</v>
      </c>
      <c r="C186" s="4" t="s">
        <v>186</v>
      </c>
      <c r="D186" s="392"/>
      <c r="E186" s="393"/>
      <c r="F186" s="525" t="e">
        <f t="shared" si="8"/>
        <v>#DIV/0!</v>
      </c>
      <c r="G186" s="394"/>
      <c r="H186" s="397"/>
      <c r="I186" s="525" t="e">
        <f t="shared" si="9"/>
        <v>#DIV/0!</v>
      </c>
      <c r="J186" s="397"/>
      <c r="K186" s="397"/>
      <c r="L186" s="525" t="e">
        <f t="shared" si="10"/>
        <v>#DIV/0!</v>
      </c>
      <c r="M186" s="398"/>
      <c r="N186" s="397"/>
      <c r="O186" s="525" t="e">
        <f t="shared" si="11"/>
        <v>#DIV/0!</v>
      </c>
    </row>
    <row r="187" spans="1:16" ht="38.25" hidden="1" x14ac:dyDescent="0.25">
      <c r="A187" s="72" t="s">
        <v>8</v>
      </c>
      <c r="B187" s="511" t="s">
        <v>391</v>
      </c>
      <c r="C187" s="82" t="s">
        <v>187</v>
      </c>
      <c r="D187" s="433"/>
      <c r="E187" s="435"/>
      <c r="F187" s="525" t="e">
        <f t="shared" si="8"/>
        <v>#DIV/0!</v>
      </c>
      <c r="G187" s="433"/>
      <c r="H187" s="435"/>
      <c r="I187" s="525" t="e">
        <f t="shared" si="9"/>
        <v>#DIV/0!</v>
      </c>
      <c r="J187" s="435"/>
      <c r="K187" s="435"/>
      <c r="L187" s="525" t="e">
        <f t="shared" si="10"/>
        <v>#DIV/0!</v>
      </c>
      <c r="M187" s="433"/>
      <c r="N187" s="435"/>
      <c r="O187" s="525" t="e">
        <f t="shared" si="11"/>
        <v>#DIV/0!</v>
      </c>
      <c r="P187" s="86"/>
    </row>
    <row r="188" spans="1:16" ht="38.25" hidden="1" x14ac:dyDescent="0.25">
      <c r="A188" s="72" t="s">
        <v>8</v>
      </c>
      <c r="B188" s="511" t="s">
        <v>393</v>
      </c>
      <c r="C188" s="82" t="s">
        <v>188</v>
      </c>
      <c r="D188" s="440"/>
      <c r="E188" s="437"/>
      <c r="F188" s="525" t="e">
        <f t="shared" si="8"/>
        <v>#DIV/0!</v>
      </c>
      <c r="G188" s="438"/>
      <c r="H188" s="439"/>
      <c r="I188" s="525" t="e">
        <f t="shared" si="9"/>
        <v>#DIV/0!</v>
      </c>
      <c r="J188" s="439"/>
      <c r="K188" s="439"/>
      <c r="L188" s="525" t="e">
        <f t="shared" si="10"/>
        <v>#DIV/0!</v>
      </c>
      <c r="M188" s="438"/>
      <c r="N188" s="439"/>
      <c r="O188" s="525" t="e">
        <f t="shared" si="11"/>
        <v>#DIV/0!</v>
      </c>
    </row>
    <row r="189" spans="1:16" ht="51" hidden="1" x14ac:dyDescent="0.25">
      <c r="A189" s="244" t="s">
        <v>8</v>
      </c>
      <c r="B189" s="512" t="s">
        <v>398</v>
      </c>
      <c r="C189" s="152" t="s">
        <v>189</v>
      </c>
      <c r="D189" s="399"/>
      <c r="E189" s="400"/>
      <c r="F189" s="525" t="e">
        <f t="shared" si="8"/>
        <v>#DIV/0!</v>
      </c>
      <c r="G189" s="398"/>
      <c r="H189" s="401"/>
      <c r="I189" s="525" t="e">
        <f t="shared" si="9"/>
        <v>#DIV/0!</v>
      </c>
      <c r="J189" s="401"/>
      <c r="K189" s="401"/>
      <c r="L189" s="525" t="e">
        <f t="shared" si="10"/>
        <v>#DIV/0!</v>
      </c>
      <c r="M189" s="402"/>
      <c r="N189" s="401"/>
      <c r="O189" s="525" t="e">
        <f t="shared" si="11"/>
        <v>#DIV/0!</v>
      </c>
    </row>
    <row r="190" spans="1:16" ht="38.25" hidden="1" x14ac:dyDescent="0.25">
      <c r="A190" s="72" t="s">
        <v>8</v>
      </c>
      <c r="B190" s="511" t="s">
        <v>391</v>
      </c>
      <c r="C190" s="82" t="s">
        <v>190</v>
      </c>
      <c r="D190" s="433"/>
      <c r="E190" s="435"/>
      <c r="F190" s="525" t="e">
        <f t="shared" si="8"/>
        <v>#DIV/0!</v>
      </c>
      <c r="G190" s="433"/>
      <c r="H190" s="435"/>
      <c r="I190" s="525" t="e">
        <f t="shared" si="9"/>
        <v>#DIV/0!</v>
      </c>
      <c r="J190" s="435"/>
      <c r="K190" s="435"/>
      <c r="L190" s="525" t="e">
        <f t="shared" si="10"/>
        <v>#DIV/0!</v>
      </c>
      <c r="M190" s="433"/>
      <c r="N190" s="435"/>
      <c r="O190" s="525" t="e">
        <f t="shared" si="11"/>
        <v>#DIV/0!</v>
      </c>
      <c r="P190" s="86"/>
    </row>
    <row r="191" spans="1:16" ht="38.25" hidden="1" x14ac:dyDescent="0.25">
      <c r="A191" s="72" t="s">
        <v>8</v>
      </c>
      <c r="B191" s="511" t="s">
        <v>391</v>
      </c>
      <c r="C191" s="82" t="s">
        <v>191</v>
      </c>
      <c r="D191" s="433"/>
      <c r="E191" s="435"/>
      <c r="F191" s="525" t="e">
        <f t="shared" si="8"/>
        <v>#DIV/0!</v>
      </c>
      <c r="G191" s="433"/>
      <c r="H191" s="435"/>
      <c r="I191" s="525" t="e">
        <f t="shared" si="9"/>
        <v>#DIV/0!</v>
      </c>
      <c r="J191" s="435"/>
      <c r="K191" s="435"/>
      <c r="L191" s="525" t="e">
        <f t="shared" si="10"/>
        <v>#DIV/0!</v>
      </c>
      <c r="M191" s="433"/>
      <c r="N191" s="435"/>
      <c r="O191" s="525" t="e">
        <f t="shared" si="11"/>
        <v>#DIV/0!</v>
      </c>
      <c r="P191" s="86"/>
    </row>
    <row r="192" spans="1:16" ht="38.25" hidden="1" x14ac:dyDescent="0.25">
      <c r="A192" s="72" t="s">
        <v>8</v>
      </c>
      <c r="B192" s="511" t="s">
        <v>391</v>
      </c>
      <c r="C192" s="82" t="s">
        <v>192</v>
      </c>
      <c r="D192" s="433"/>
      <c r="E192" s="435"/>
      <c r="F192" s="525" t="e">
        <f t="shared" si="8"/>
        <v>#DIV/0!</v>
      </c>
      <c r="G192" s="433"/>
      <c r="H192" s="435"/>
      <c r="I192" s="525" t="e">
        <f t="shared" si="9"/>
        <v>#DIV/0!</v>
      </c>
      <c r="J192" s="435"/>
      <c r="K192" s="435"/>
      <c r="L192" s="525" t="e">
        <f t="shared" si="10"/>
        <v>#DIV/0!</v>
      </c>
      <c r="M192" s="433"/>
      <c r="N192" s="435"/>
      <c r="O192" s="525" t="e">
        <f t="shared" si="11"/>
        <v>#DIV/0!</v>
      </c>
      <c r="P192" s="86"/>
    </row>
    <row r="193" spans="1:16" ht="38.25" hidden="1" x14ac:dyDescent="0.25">
      <c r="A193" s="72" t="s">
        <v>8</v>
      </c>
      <c r="B193" s="511" t="s">
        <v>391</v>
      </c>
      <c r="C193" s="82" t="s">
        <v>193</v>
      </c>
      <c r="D193" s="433"/>
      <c r="E193" s="435"/>
      <c r="F193" s="525" t="e">
        <f t="shared" si="8"/>
        <v>#DIV/0!</v>
      </c>
      <c r="G193" s="433"/>
      <c r="H193" s="435"/>
      <c r="I193" s="525" t="e">
        <f t="shared" si="9"/>
        <v>#DIV/0!</v>
      </c>
      <c r="J193" s="435"/>
      <c r="K193" s="435"/>
      <c r="L193" s="525" t="e">
        <f t="shared" si="10"/>
        <v>#DIV/0!</v>
      </c>
      <c r="M193" s="433"/>
      <c r="N193" s="435"/>
      <c r="O193" s="525" t="e">
        <f t="shared" si="11"/>
        <v>#DIV/0!</v>
      </c>
      <c r="P193" s="86"/>
    </row>
    <row r="194" spans="1:16" ht="38.25" hidden="1" x14ac:dyDescent="0.25">
      <c r="A194" s="72" t="s">
        <v>8</v>
      </c>
      <c r="B194" s="511" t="s">
        <v>391</v>
      </c>
      <c r="C194" s="82" t="s">
        <v>194</v>
      </c>
      <c r="D194" s="433"/>
      <c r="E194" s="435"/>
      <c r="F194" s="525" t="e">
        <f t="shared" si="8"/>
        <v>#DIV/0!</v>
      </c>
      <c r="G194" s="433"/>
      <c r="H194" s="435"/>
      <c r="I194" s="525" t="e">
        <f t="shared" si="9"/>
        <v>#DIV/0!</v>
      </c>
      <c r="J194" s="435"/>
      <c r="K194" s="435"/>
      <c r="L194" s="525" t="e">
        <f t="shared" si="10"/>
        <v>#DIV/0!</v>
      </c>
      <c r="M194" s="433"/>
      <c r="N194" s="435"/>
      <c r="O194" s="525" t="e">
        <f t="shared" si="11"/>
        <v>#DIV/0!</v>
      </c>
      <c r="P194" s="86"/>
    </row>
    <row r="195" spans="1:16" ht="38.25" hidden="1" x14ac:dyDescent="0.25">
      <c r="A195" s="90" t="s">
        <v>8</v>
      </c>
      <c r="B195" s="511" t="s">
        <v>392</v>
      </c>
      <c r="C195" s="4" t="s">
        <v>195</v>
      </c>
      <c r="D195" s="392"/>
      <c r="E195" s="393"/>
      <c r="F195" s="525" t="e">
        <f t="shared" ref="F195:F258" si="12">(E195/D195)*100</f>
        <v>#DIV/0!</v>
      </c>
      <c r="G195" s="394"/>
      <c r="H195" s="397"/>
      <c r="I195" s="525" t="e">
        <f t="shared" ref="I195:I258" si="13">(H195/G195)*100</f>
        <v>#DIV/0!</v>
      </c>
      <c r="J195" s="397"/>
      <c r="K195" s="397"/>
      <c r="L195" s="525" t="e">
        <f t="shared" ref="L195:L258" si="14">(K195/J195)*100</f>
        <v>#DIV/0!</v>
      </c>
      <c r="M195" s="398"/>
      <c r="N195" s="397"/>
      <c r="O195" s="525" t="e">
        <f t="shared" ref="O195:O258" si="15">(N195/M195)*100</f>
        <v>#DIV/0!</v>
      </c>
    </row>
    <row r="196" spans="1:16" ht="38.25" hidden="1" x14ac:dyDescent="0.25">
      <c r="A196" s="72" t="s">
        <v>8</v>
      </c>
      <c r="B196" s="511" t="s">
        <v>391</v>
      </c>
      <c r="C196" s="82" t="s">
        <v>196</v>
      </c>
      <c r="D196" s="433"/>
      <c r="E196" s="435"/>
      <c r="F196" s="525" t="e">
        <f t="shared" si="12"/>
        <v>#DIV/0!</v>
      </c>
      <c r="G196" s="433"/>
      <c r="H196" s="435"/>
      <c r="I196" s="525" t="e">
        <f t="shared" si="13"/>
        <v>#DIV/0!</v>
      </c>
      <c r="J196" s="435"/>
      <c r="K196" s="435"/>
      <c r="L196" s="525" t="e">
        <f t="shared" si="14"/>
        <v>#DIV/0!</v>
      </c>
      <c r="M196" s="433"/>
      <c r="N196" s="435"/>
      <c r="O196" s="525" t="e">
        <f t="shared" si="15"/>
        <v>#DIV/0!</v>
      </c>
    </row>
    <row r="197" spans="1:16" ht="38.25" hidden="1" x14ac:dyDescent="0.25">
      <c r="A197" s="72" t="s">
        <v>8</v>
      </c>
      <c r="B197" s="511" t="s">
        <v>393</v>
      </c>
      <c r="C197" s="82" t="s">
        <v>197</v>
      </c>
      <c r="D197" s="440"/>
      <c r="E197" s="437"/>
      <c r="F197" s="525" t="e">
        <f t="shared" si="12"/>
        <v>#DIV/0!</v>
      </c>
      <c r="G197" s="438"/>
      <c r="H197" s="439"/>
      <c r="I197" s="525" t="e">
        <f t="shared" si="13"/>
        <v>#DIV/0!</v>
      </c>
      <c r="J197" s="439"/>
      <c r="K197" s="439"/>
      <c r="L197" s="525" t="e">
        <f t="shared" si="14"/>
        <v>#DIV/0!</v>
      </c>
      <c r="M197" s="438"/>
      <c r="N197" s="439"/>
      <c r="O197" s="525" t="e">
        <f t="shared" si="15"/>
        <v>#DIV/0!</v>
      </c>
    </row>
    <row r="198" spans="1:16" ht="51" hidden="1" x14ac:dyDescent="0.25">
      <c r="A198" s="244" t="s">
        <v>8</v>
      </c>
      <c r="B198" s="512" t="s">
        <v>398</v>
      </c>
      <c r="C198" s="152" t="s">
        <v>198</v>
      </c>
      <c r="D198" s="399"/>
      <c r="E198" s="400"/>
      <c r="F198" s="525" t="e">
        <f t="shared" si="12"/>
        <v>#DIV/0!</v>
      </c>
      <c r="G198" s="398"/>
      <c r="H198" s="401"/>
      <c r="I198" s="525" t="e">
        <f t="shared" si="13"/>
        <v>#DIV/0!</v>
      </c>
      <c r="J198" s="401"/>
      <c r="K198" s="401"/>
      <c r="L198" s="525" t="e">
        <f t="shared" si="14"/>
        <v>#DIV/0!</v>
      </c>
      <c r="M198" s="402"/>
      <c r="N198" s="401"/>
      <c r="O198" s="525" t="e">
        <f t="shared" si="15"/>
        <v>#DIV/0!</v>
      </c>
    </row>
    <row r="199" spans="1:16" ht="63.75" hidden="1" x14ac:dyDescent="0.25">
      <c r="A199" s="72" t="s">
        <v>8</v>
      </c>
      <c r="B199" s="511" t="s">
        <v>397</v>
      </c>
      <c r="C199" s="82" t="s">
        <v>199</v>
      </c>
      <c r="D199" s="403"/>
      <c r="E199" s="404"/>
      <c r="F199" s="525" t="e">
        <f t="shared" si="12"/>
        <v>#DIV/0!</v>
      </c>
      <c r="G199" s="394"/>
      <c r="H199" s="405"/>
      <c r="I199" s="525" t="e">
        <f t="shared" si="13"/>
        <v>#DIV/0!</v>
      </c>
      <c r="J199" s="405"/>
      <c r="K199" s="405"/>
      <c r="L199" s="525" t="e">
        <f t="shared" si="14"/>
        <v>#DIV/0!</v>
      </c>
      <c r="M199" s="394"/>
      <c r="N199" s="405"/>
      <c r="O199" s="525" t="e">
        <f t="shared" si="15"/>
        <v>#DIV/0!</v>
      </c>
      <c r="P199" s="36"/>
    </row>
    <row r="200" spans="1:16" ht="51" hidden="1" x14ac:dyDescent="0.25">
      <c r="A200" s="244" t="s">
        <v>8</v>
      </c>
      <c r="B200" s="512" t="s">
        <v>398</v>
      </c>
      <c r="C200" s="152" t="s">
        <v>200</v>
      </c>
      <c r="D200" s="399"/>
      <c r="E200" s="400"/>
      <c r="F200" s="525" t="e">
        <f t="shared" si="12"/>
        <v>#DIV/0!</v>
      </c>
      <c r="G200" s="398"/>
      <c r="H200" s="401"/>
      <c r="I200" s="525" t="e">
        <f t="shared" si="13"/>
        <v>#DIV/0!</v>
      </c>
      <c r="J200" s="401"/>
      <c r="K200" s="401"/>
      <c r="L200" s="525" t="e">
        <f t="shared" si="14"/>
        <v>#DIV/0!</v>
      </c>
      <c r="M200" s="402"/>
      <c r="N200" s="401"/>
      <c r="O200" s="525" t="e">
        <f t="shared" si="15"/>
        <v>#DIV/0!</v>
      </c>
    </row>
    <row r="201" spans="1:16" ht="51" hidden="1" x14ac:dyDescent="0.25">
      <c r="A201" s="244" t="s">
        <v>8</v>
      </c>
      <c r="B201" s="512" t="s">
        <v>398</v>
      </c>
      <c r="C201" s="152" t="s">
        <v>201</v>
      </c>
      <c r="D201" s="399"/>
      <c r="E201" s="400"/>
      <c r="F201" s="525" t="e">
        <f t="shared" si="12"/>
        <v>#DIV/0!</v>
      </c>
      <c r="G201" s="398"/>
      <c r="H201" s="401"/>
      <c r="I201" s="525" t="e">
        <f t="shared" si="13"/>
        <v>#DIV/0!</v>
      </c>
      <c r="J201" s="401"/>
      <c r="K201" s="401"/>
      <c r="L201" s="525" t="e">
        <f t="shared" si="14"/>
        <v>#DIV/0!</v>
      </c>
      <c r="M201" s="402"/>
      <c r="N201" s="401"/>
      <c r="O201" s="525" t="e">
        <f t="shared" si="15"/>
        <v>#DIV/0!</v>
      </c>
    </row>
    <row r="202" spans="1:16" ht="38.25" hidden="1" x14ac:dyDescent="0.25">
      <c r="A202" s="90" t="s">
        <v>3</v>
      </c>
      <c r="B202" s="511" t="s">
        <v>400</v>
      </c>
      <c r="C202" s="4" t="s">
        <v>202</v>
      </c>
      <c r="D202" s="392"/>
      <c r="E202" s="393"/>
      <c r="F202" s="525" t="e">
        <f t="shared" si="12"/>
        <v>#DIV/0!</v>
      </c>
      <c r="G202" s="394"/>
      <c r="H202" s="397"/>
      <c r="I202" s="525" t="e">
        <f t="shared" si="13"/>
        <v>#DIV/0!</v>
      </c>
      <c r="J202" s="397"/>
      <c r="K202" s="397"/>
      <c r="L202" s="525" t="e">
        <f t="shared" si="14"/>
        <v>#DIV/0!</v>
      </c>
      <c r="M202" s="398"/>
      <c r="N202" s="397"/>
      <c r="O202" s="525" t="e">
        <f t="shared" si="15"/>
        <v>#DIV/0!</v>
      </c>
    </row>
    <row r="203" spans="1:16" ht="38.25" hidden="1" x14ac:dyDescent="0.25">
      <c r="A203" s="110" t="s">
        <v>3</v>
      </c>
      <c r="B203" s="511" t="s">
        <v>401</v>
      </c>
      <c r="C203" s="109" t="s">
        <v>203</v>
      </c>
      <c r="D203" s="448"/>
      <c r="E203" s="449"/>
      <c r="F203" s="525" t="e">
        <f t="shared" si="12"/>
        <v>#DIV/0!</v>
      </c>
      <c r="G203" s="394"/>
      <c r="H203" s="450"/>
      <c r="I203" s="525" t="e">
        <f t="shared" si="13"/>
        <v>#DIV/0!</v>
      </c>
      <c r="J203" s="450"/>
      <c r="K203" s="450"/>
      <c r="L203" s="525" t="e">
        <f t="shared" si="14"/>
        <v>#DIV/0!</v>
      </c>
      <c r="M203" s="451"/>
      <c r="N203" s="450"/>
      <c r="O203" s="525" t="e">
        <f t="shared" si="15"/>
        <v>#DIV/0!</v>
      </c>
    </row>
    <row r="204" spans="1:16" ht="51" hidden="1" x14ac:dyDescent="0.25">
      <c r="A204" s="90" t="s">
        <v>3</v>
      </c>
      <c r="B204" s="511" t="s">
        <v>402</v>
      </c>
      <c r="C204" s="4" t="s">
        <v>204</v>
      </c>
      <c r="D204" s="392"/>
      <c r="E204" s="393"/>
      <c r="F204" s="525" t="e">
        <f t="shared" si="12"/>
        <v>#DIV/0!</v>
      </c>
      <c r="G204" s="394"/>
      <c r="H204" s="397"/>
      <c r="I204" s="525" t="e">
        <f t="shared" si="13"/>
        <v>#DIV/0!</v>
      </c>
      <c r="J204" s="397"/>
      <c r="K204" s="397"/>
      <c r="L204" s="525" t="e">
        <f t="shared" si="14"/>
        <v>#DIV/0!</v>
      </c>
      <c r="M204" s="398"/>
      <c r="N204" s="397"/>
      <c r="O204" s="525" t="e">
        <f t="shared" si="15"/>
        <v>#DIV/0!</v>
      </c>
    </row>
    <row r="205" spans="1:16" ht="38.25" hidden="1" x14ac:dyDescent="0.25">
      <c r="A205" s="90" t="s">
        <v>3</v>
      </c>
      <c r="B205" s="511" t="s">
        <v>403</v>
      </c>
      <c r="C205" s="4" t="s">
        <v>205</v>
      </c>
      <c r="D205" s="392"/>
      <c r="E205" s="393"/>
      <c r="F205" s="525" t="e">
        <f t="shared" si="12"/>
        <v>#DIV/0!</v>
      </c>
      <c r="G205" s="394"/>
      <c r="H205" s="397"/>
      <c r="I205" s="525" t="e">
        <f t="shared" si="13"/>
        <v>#DIV/0!</v>
      </c>
      <c r="J205" s="397"/>
      <c r="K205" s="397"/>
      <c r="L205" s="525" t="e">
        <f t="shared" si="14"/>
        <v>#DIV/0!</v>
      </c>
      <c r="M205" s="398"/>
      <c r="N205" s="397"/>
      <c r="O205" s="525" t="e">
        <f t="shared" si="15"/>
        <v>#DIV/0!</v>
      </c>
    </row>
    <row r="206" spans="1:16" ht="38.25" hidden="1" x14ac:dyDescent="0.25">
      <c r="A206" s="90" t="s">
        <v>3</v>
      </c>
      <c r="B206" s="511" t="s">
        <v>404</v>
      </c>
      <c r="C206" s="4" t="s">
        <v>206</v>
      </c>
      <c r="D206" s="392"/>
      <c r="E206" s="393"/>
      <c r="F206" s="525" t="e">
        <f t="shared" si="12"/>
        <v>#DIV/0!</v>
      </c>
      <c r="G206" s="394"/>
      <c r="H206" s="397"/>
      <c r="I206" s="525" t="e">
        <f t="shared" si="13"/>
        <v>#DIV/0!</v>
      </c>
      <c r="J206" s="397"/>
      <c r="K206" s="397"/>
      <c r="L206" s="525" t="e">
        <f t="shared" si="14"/>
        <v>#DIV/0!</v>
      </c>
      <c r="M206" s="398"/>
      <c r="N206" s="397"/>
      <c r="O206" s="525" t="e">
        <f t="shared" si="15"/>
        <v>#DIV/0!</v>
      </c>
    </row>
    <row r="207" spans="1:16" ht="51" hidden="1" x14ac:dyDescent="0.25">
      <c r="A207" s="90" t="s">
        <v>3</v>
      </c>
      <c r="B207" s="511" t="s">
        <v>407</v>
      </c>
      <c r="C207" s="4" t="s">
        <v>207</v>
      </c>
      <c r="D207" s="392"/>
      <c r="E207" s="395"/>
      <c r="F207" s="525" t="e">
        <f t="shared" si="12"/>
        <v>#DIV/0!</v>
      </c>
      <c r="G207" s="394"/>
      <c r="H207" s="395"/>
      <c r="I207" s="525" t="e">
        <f t="shared" si="13"/>
        <v>#DIV/0!</v>
      </c>
      <c r="J207" s="395"/>
      <c r="K207" s="397"/>
      <c r="L207" s="525" t="e">
        <f t="shared" si="14"/>
        <v>#DIV/0!</v>
      </c>
      <c r="M207" s="398"/>
      <c r="N207" s="397"/>
      <c r="O207" s="525" t="e">
        <f t="shared" si="15"/>
        <v>#DIV/0!</v>
      </c>
    </row>
    <row r="208" spans="1:16" ht="38.25" hidden="1" x14ac:dyDescent="0.25">
      <c r="A208" s="90" t="s">
        <v>3</v>
      </c>
      <c r="B208" s="511" t="s">
        <v>405</v>
      </c>
      <c r="C208" s="4" t="s">
        <v>207</v>
      </c>
      <c r="D208" s="396"/>
      <c r="E208" s="395"/>
      <c r="F208" s="525" t="e">
        <f t="shared" si="12"/>
        <v>#DIV/0!</v>
      </c>
      <c r="G208" s="394"/>
      <c r="H208" s="395"/>
      <c r="I208" s="525" t="e">
        <f t="shared" si="13"/>
        <v>#DIV/0!</v>
      </c>
      <c r="J208" s="395"/>
      <c r="K208" s="397"/>
      <c r="L208" s="525" t="e">
        <f t="shared" si="14"/>
        <v>#DIV/0!</v>
      </c>
      <c r="M208" s="398"/>
      <c r="N208" s="397"/>
      <c r="O208" s="525" t="e">
        <f t="shared" si="15"/>
        <v>#DIV/0!</v>
      </c>
    </row>
    <row r="209" spans="1:15" ht="38.25" hidden="1" x14ac:dyDescent="0.25">
      <c r="A209" s="90" t="s">
        <v>3</v>
      </c>
      <c r="B209" s="511" t="s">
        <v>406</v>
      </c>
      <c r="C209" s="4" t="s">
        <v>207</v>
      </c>
      <c r="D209" s="396"/>
      <c r="E209" s="393"/>
      <c r="F209" s="525" t="e">
        <f t="shared" si="12"/>
        <v>#DIV/0!</v>
      </c>
      <c r="G209" s="394"/>
      <c r="H209" s="397"/>
      <c r="I209" s="525" t="e">
        <f t="shared" si="13"/>
        <v>#DIV/0!</v>
      </c>
      <c r="J209" s="397"/>
      <c r="K209" s="397"/>
      <c r="L209" s="525" t="e">
        <f t="shared" si="14"/>
        <v>#DIV/0!</v>
      </c>
      <c r="M209" s="398"/>
      <c r="N209" s="397"/>
      <c r="O209" s="525" t="e">
        <f t="shared" si="15"/>
        <v>#DIV/0!</v>
      </c>
    </row>
    <row r="210" spans="1:15" ht="38.25" x14ac:dyDescent="0.25">
      <c r="A210" s="90" t="s">
        <v>3</v>
      </c>
      <c r="B210" s="511" t="s">
        <v>408</v>
      </c>
      <c r="C210" s="4" t="s">
        <v>208</v>
      </c>
      <c r="D210" s="392">
        <v>3485</v>
      </c>
      <c r="E210" s="393">
        <v>0</v>
      </c>
      <c r="F210" s="525">
        <f t="shared" si="12"/>
        <v>0</v>
      </c>
      <c r="G210" s="394">
        <v>0</v>
      </c>
      <c r="H210" s="397">
        <v>0</v>
      </c>
      <c r="I210" s="525" t="e">
        <f t="shared" si="13"/>
        <v>#DIV/0!</v>
      </c>
      <c r="J210" s="397">
        <v>175</v>
      </c>
      <c r="K210" s="397">
        <v>40</v>
      </c>
      <c r="L210" s="525">
        <f t="shared" si="14"/>
        <v>22.857142857142858</v>
      </c>
      <c r="M210" s="398">
        <v>0</v>
      </c>
      <c r="N210" s="397">
        <v>0</v>
      </c>
      <c r="O210" s="525" t="e">
        <f t="shared" si="15"/>
        <v>#DIV/0!</v>
      </c>
    </row>
    <row r="211" spans="1:15" ht="38.25" hidden="1" x14ac:dyDescent="0.25">
      <c r="A211" s="90" t="s">
        <v>3</v>
      </c>
      <c r="B211" s="511" t="s">
        <v>409</v>
      </c>
      <c r="C211" s="4" t="s">
        <v>209</v>
      </c>
      <c r="D211" s="392"/>
      <c r="E211" s="393"/>
      <c r="F211" s="525" t="e">
        <f t="shared" si="12"/>
        <v>#DIV/0!</v>
      </c>
      <c r="G211" s="392"/>
      <c r="H211" s="397"/>
      <c r="I211" s="525" t="e">
        <f t="shared" si="13"/>
        <v>#DIV/0!</v>
      </c>
      <c r="J211" s="397"/>
      <c r="K211" s="397"/>
      <c r="L211" s="525" t="e">
        <f t="shared" si="14"/>
        <v>#DIV/0!</v>
      </c>
      <c r="M211" s="398"/>
      <c r="N211" s="397"/>
      <c r="O211" s="525" t="e">
        <f t="shared" si="15"/>
        <v>#DIV/0!</v>
      </c>
    </row>
    <row r="212" spans="1:15" ht="51" hidden="1" x14ac:dyDescent="0.25">
      <c r="A212" s="90" t="s">
        <v>3</v>
      </c>
      <c r="B212" s="511" t="s">
        <v>410</v>
      </c>
      <c r="C212" s="4" t="s">
        <v>210</v>
      </c>
      <c r="D212" s="392"/>
      <c r="E212" s="393"/>
      <c r="F212" s="525" t="e">
        <f t="shared" si="12"/>
        <v>#DIV/0!</v>
      </c>
      <c r="G212" s="394"/>
      <c r="H212" s="397"/>
      <c r="I212" s="525" t="e">
        <f t="shared" si="13"/>
        <v>#DIV/0!</v>
      </c>
      <c r="J212" s="397"/>
      <c r="K212" s="397"/>
      <c r="L212" s="525" t="e">
        <f t="shared" si="14"/>
        <v>#DIV/0!</v>
      </c>
      <c r="M212" s="398"/>
      <c r="N212" s="397"/>
      <c r="O212" s="525" t="e">
        <f t="shared" si="15"/>
        <v>#DIV/0!</v>
      </c>
    </row>
    <row r="213" spans="1:15" ht="51" hidden="1" x14ac:dyDescent="0.25">
      <c r="A213" s="90" t="s">
        <v>3</v>
      </c>
      <c r="B213" s="511" t="s">
        <v>354</v>
      </c>
      <c r="C213" s="4" t="s">
        <v>211</v>
      </c>
      <c r="D213" s="392"/>
      <c r="E213" s="395"/>
      <c r="F213" s="525" t="e">
        <f t="shared" si="12"/>
        <v>#DIV/0!</v>
      </c>
      <c r="G213" s="394"/>
      <c r="H213" s="395"/>
      <c r="I213" s="525" t="e">
        <f t="shared" si="13"/>
        <v>#DIV/0!</v>
      </c>
      <c r="J213" s="395"/>
      <c r="K213" s="397"/>
      <c r="L213" s="525" t="e">
        <f t="shared" si="14"/>
        <v>#DIV/0!</v>
      </c>
      <c r="M213" s="398"/>
      <c r="N213" s="397"/>
      <c r="O213" s="525" t="e">
        <f t="shared" si="15"/>
        <v>#DIV/0!</v>
      </c>
    </row>
    <row r="214" spans="1:15" ht="38.25" hidden="1" x14ac:dyDescent="0.25">
      <c r="A214" s="90" t="s">
        <v>3</v>
      </c>
      <c r="B214" s="511" t="s">
        <v>411</v>
      </c>
      <c r="C214" s="4" t="s">
        <v>211</v>
      </c>
      <c r="D214" s="396"/>
      <c r="E214" s="393"/>
      <c r="F214" s="525" t="e">
        <f t="shared" si="12"/>
        <v>#DIV/0!</v>
      </c>
      <c r="G214" s="394"/>
      <c r="H214" s="397"/>
      <c r="I214" s="525" t="e">
        <f t="shared" si="13"/>
        <v>#DIV/0!</v>
      </c>
      <c r="J214" s="397"/>
      <c r="K214" s="397"/>
      <c r="L214" s="525" t="e">
        <f t="shared" si="14"/>
        <v>#DIV/0!</v>
      </c>
      <c r="M214" s="398"/>
      <c r="N214" s="397"/>
      <c r="O214" s="525" t="e">
        <f t="shared" si="15"/>
        <v>#DIV/0!</v>
      </c>
    </row>
    <row r="215" spans="1:15" ht="38.25" x14ac:dyDescent="0.25">
      <c r="A215" s="90" t="s">
        <v>3</v>
      </c>
      <c r="B215" s="511" t="s">
        <v>408</v>
      </c>
      <c r="C215" s="4" t="s">
        <v>212</v>
      </c>
      <c r="D215" s="392">
        <v>241</v>
      </c>
      <c r="E215" s="393">
        <v>0</v>
      </c>
      <c r="F215" s="525">
        <f t="shared" si="12"/>
        <v>0</v>
      </c>
      <c r="G215" s="394">
        <v>0</v>
      </c>
      <c r="H215" s="397">
        <v>0</v>
      </c>
      <c r="I215" s="525" t="e">
        <f t="shared" si="13"/>
        <v>#DIV/0!</v>
      </c>
      <c r="J215" s="397">
        <v>0</v>
      </c>
      <c r="K215" s="397">
        <v>0</v>
      </c>
      <c r="L215" s="525" t="e">
        <f t="shared" si="14"/>
        <v>#DIV/0!</v>
      </c>
      <c r="M215" s="398">
        <v>0</v>
      </c>
      <c r="N215" s="397">
        <v>0</v>
      </c>
      <c r="O215" s="525" t="e">
        <f t="shared" si="15"/>
        <v>#DIV/0!</v>
      </c>
    </row>
    <row r="216" spans="1:15" ht="38.25" hidden="1" x14ac:dyDescent="0.25">
      <c r="A216" s="90" t="s">
        <v>17</v>
      </c>
      <c r="B216" s="511" t="s">
        <v>346</v>
      </c>
      <c r="C216" s="4" t="s">
        <v>213</v>
      </c>
      <c r="D216" s="392"/>
      <c r="E216" s="393"/>
      <c r="F216" s="525" t="e">
        <f t="shared" si="12"/>
        <v>#DIV/0!</v>
      </c>
      <c r="G216" s="394"/>
      <c r="H216" s="397"/>
      <c r="I216" s="525" t="e">
        <f t="shared" si="13"/>
        <v>#DIV/0!</v>
      </c>
      <c r="J216" s="397"/>
      <c r="K216" s="397"/>
      <c r="L216" s="525" t="e">
        <f t="shared" si="14"/>
        <v>#DIV/0!</v>
      </c>
      <c r="M216" s="398"/>
      <c r="N216" s="397"/>
      <c r="O216" s="525" t="e">
        <f t="shared" si="15"/>
        <v>#DIV/0!</v>
      </c>
    </row>
    <row r="217" spans="1:15" ht="38.25" hidden="1" x14ac:dyDescent="0.25">
      <c r="A217" s="90" t="s">
        <v>17</v>
      </c>
      <c r="B217" s="511" t="s">
        <v>346</v>
      </c>
      <c r="C217" s="4" t="s">
        <v>214</v>
      </c>
      <c r="D217" s="392"/>
      <c r="E217" s="393"/>
      <c r="F217" s="525" t="e">
        <f t="shared" si="12"/>
        <v>#DIV/0!</v>
      </c>
      <c r="G217" s="394"/>
      <c r="H217" s="397"/>
      <c r="I217" s="525" t="e">
        <f t="shared" si="13"/>
        <v>#DIV/0!</v>
      </c>
      <c r="J217" s="397"/>
      <c r="K217" s="397"/>
      <c r="L217" s="525" t="e">
        <f t="shared" si="14"/>
        <v>#DIV/0!</v>
      </c>
      <c r="M217" s="398"/>
      <c r="N217" s="397"/>
      <c r="O217" s="525" t="e">
        <f t="shared" si="15"/>
        <v>#DIV/0!</v>
      </c>
    </row>
    <row r="218" spans="1:15" ht="38.25" hidden="1" x14ac:dyDescent="0.25">
      <c r="A218" s="244" t="s">
        <v>17</v>
      </c>
      <c r="B218" s="512" t="s">
        <v>413</v>
      </c>
      <c r="C218" s="152" t="s">
        <v>215</v>
      </c>
      <c r="D218" s="399"/>
      <c r="E218" s="395"/>
      <c r="F218" s="525" t="e">
        <f t="shared" si="12"/>
        <v>#DIV/0!</v>
      </c>
      <c r="G218" s="398"/>
      <c r="H218" s="395"/>
      <c r="I218" s="525" t="e">
        <f t="shared" si="13"/>
        <v>#DIV/0!</v>
      </c>
      <c r="J218" s="395"/>
      <c r="K218" s="401"/>
      <c r="L218" s="525" t="e">
        <f t="shared" si="14"/>
        <v>#DIV/0!</v>
      </c>
      <c r="M218" s="402"/>
      <c r="N218" s="401"/>
      <c r="O218" s="525" t="e">
        <f t="shared" si="15"/>
        <v>#DIV/0!</v>
      </c>
    </row>
    <row r="219" spans="1:15" ht="51" hidden="1" x14ac:dyDescent="0.25">
      <c r="A219" s="90" t="s">
        <v>17</v>
      </c>
      <c r="B219" s="511" t="s">
        <v>414</v>
      </c>
      <c r="C219" s="4" t="s">
        <v>215</v>
      </c>
      <c r="D219" s="452"/>
      <c r="E219" s="453"/>
      <c r="F219" s="525" t="e">
        <f t="shared" si="12"/>
        <v>#DIV/0!</v>
      </c>
      <c r="G219" s="440"/>
      <c r="H219" s="453"/>
      <c r="I219" s="525" t="e">
        <f t="shared" si="13"/>
        <v>#DIV/0!</v>
      </c>
      <c r="J219" s="453"/>
      <c r="K219" s="454"/>
      <c r="L219" s="525" t="e">
        <f t="shared" si="14"/>
        <v>#DIV/0!</v>
      </c>
      <c r="M219" s="455"/>
      <c r="N219" s="454"/>
      <c r="O219" s="525" t="e">
        <f t="shared" si="15"/>
        <v>#DIV/0!</v>
      </c>
    </row>
    <row r="220" spans="1:15" ht="51" hidden="1" x14ac:dyDescent="0.25">
      <c r="A220" s="72" t="s">
        <v>17</v>
      </c>
      <c r="B220" s="511" t="s">
        <v>412</v>
      </c>
      <c r="C220" s="82" t="s">
        <v>215</v>
      </c>
      <c r="D220" s="396"/>
      <c r="E220" s="456"/>
      <c r="F220" s="525" t="e">
        <f t="shared" si="12"/>
        <v>#DIV/0!</v>
      </c>
      <c r="G220" s="414"/>
      <c r="H220" s="457"/>
      <c r="I220" s="525" t="e">
        <f t="shared" si="13"/>
        <v>#DIV/0!</v>
      </c>
      <c r="J220" s="457"/>
      <c r="K220" s="415"/>
      <c r="L220" s="525" t="e">
        <f t="shared" si="14"/>
        <v>#DIV/0!</v>
      </c>
      <c r="M220" s="414"/>
      <c r="N220" s="415"/>
      <c r="O220" s="525" t="e">
        <f t="shared" si="15"/>
        <v>#DIV/0!</v>
      </c>
    </row>
    <row r="221" spans="1:15" ht="51" hidden="1" x14ac:dyDescent="0.25">
      <c r="A221" s="72" t="s">
        <v>17</v>
      </c>
      <c r="B221" s="514" t="s">
        <v>412</v>
      </c>
      <c r="C221" s="12" t="s">
        <v>317</v>
      </c>
      <c r="D221" s="458"/>
      <c r="E221" s="459"/>
      <c r="F221" s="525" t="e">
        <f t="shared" si="12"/>
        <v>#DIV/0!</v>
      </c>
      <c r="G221" s="414"/>
      <c r="H221" s="460"/>
      <c r="I221" s="525" t="e">
        <f t="shared" si="13"/>
        <v>#DIV/0!</v>
      </c>
      <c r="J221" s="460"/>
      <c r="K221" s="415"/>
      <c r="L221" s="525" t="e">
        <f t="shared" si="14"/>
        <v>#DIV/0!</v>
      </c>
      <c r="M221" s="414"/>
      <c r="N221" s="415"/>
      <c r="O221" s="525" t="e">
        <f t="shared" si="15"/>
        <v>#DIV/0!</v>
      </c>
    </row>
    <row r="222" spans="1:15" ht="38.25" hidden="1" x14ac:dyDescent="0.25">
      <c r="A222" s="72" t="s">
        <v>17</v>
      </c>
      <c r="B222" s="514" t="s">
        <v>318</v>
      </c>
      <c r="C222" s="12" t="s">
        <v>317</v>
      </c>
      <c r="D222" s="461"/>
      <c r="E222" s="456"/>
      <c r="F222" s="525" t="e">
        <f t="shared" si="12"/>
        <v>#DIV/0!</v>
      </c>
      <c r="G222" s="414"/>
      <c r="H222" s="457"/>
      <c r="I222" s="525" t="e">
        <f t="shared" si="13"/>
        <v>#DIV/0!</v>
      </c>
      <c r="J222" s="457"/>
      <c r="K222" s="415"/>
      <c r="L222" s="525" t="e">
        <f t="shared" si="14"/>
        <v>#DIV/0!</v>
      </c>
      <c r="M222" s="414"/>
      <c r="N222" s="415"/>
      <c r="O222" s="525" t="e">
        <f t="shared" si="15"/>
        <v>#DIV/0!</v>
      </c>
    </row>
    <row r="223" spans="1:15" ht="38.25" hidden="1" x14ac:dyDescent="0.25">
      <c r="A223" s="72" t="s">
        <v>17</v>
      </c>
      <c r="B223" s="514" t="s">
        <v>318</v>
      </c>
      <c r="C223" s="12" t="s">
        <v>319</v>
      </c>
      <c r="D223" s="458"/>
      <c r="E223" s="413"/>
      <c r="F223" s="525" t="e">
        <f t="shared" si="12"/>
        <v>#DIV/0!</v>
      </c>
      <c r="G223" s="414"/>
      <c r="H223" s="415"/>
      <c r="I223" s="525" t="e">
        <f t="shared" si="13"/>
        <v>#DIV/0!</v>
      </c>
      <c r="J223" s="415"/>
      <c r="K223" s="415"/>
      <c r="L223" s="525" t="e">
        <f t="shared" si="14"/>
        <v>#DIV/0!</v>
      </c>
      <c r="M223" s="414"/>
      <c r="N223" s="415"/>
      <c r="O223" s="525" t="e">
        <f t="shared" si="15"/>
        <v>#DIV/0!</v>
      </c>
    </row>
    <row r="224" spans="1:15" ht="51" hidden="1" x14ac:dyDescent="0.25">
      <c r="A224" s="72" t="s">
        <v>17</v>
      </c>
      <c r="B224" s="514" t="s">
        <v>412</v>
      </c>
      <c r="C224" s="10" t="s">
        <v>216</v>
      </c>
      <c r="D224" s="412"/>
      <c r="E224" s="404"/>
      <c r="F224" s="525" t="e">
        <f t="shared" si="12"/>
        <v>#DIV/0!</v>
      </c>
      <c r="G224" s="394"/>
      <c r="H224" s="405"/>
      <c r="I224" s="525" t="e">
        <f t="shared" si="13"/>
        <v>#DIV/0!</v>
      </c>
      <c r="J224" s="405"/>
      <c r="K224" s="405"/>
      <c r="L224" s="525" t="e">
        <f t="shared" si="14"/>
        <v>#DIV/0!</v>
      </c>
      <c r="M224" s="394"/>
      <c r="N224" s="405"/>
      <c r="O224" s="525" t="e">
        <f t="shared" si="15"/>
        <v>#DIV/0!</v>
      </c>
    </row>
    <row r="225" spans="1:15" ht="38.25" hidden="1" x14ac:dyDescent="0.25">
      <c r="A225" s="90" t="s">
        <v>17</v>
      </c>
      <c r="B225" s="511" t="s">
        <v>415</v>
      </c>
      <c r="C225" s="4" t="s">
        <v>217</v>
      </c>
      <c r="D225" s="392"/>
      <c r="E225" s="413"/>
      <c r="F225" s="525" t="e">
        <f t="shared" si="12"/>
        <v>#DIV/0!</v>
      </c>
      <c r="G225" s="414"/>
      <c r="H225" s="415"/>
      <c r="I225" s="525" t="e">
        <f t="shared" si="13"/>
        <v>#DIV/0!</v>
      </c>
      <c r="J225" s="415"/>
      <c r="K225" s="415"/>
      <c r="L225" s="525" t="e">
        <f t="shared" si="14"/>
        <v>#DIV/0!</v>
      </c>
      <c r="M225" s="414"/>
      <c r="N225" s="415"/>
      <c r="O225" s="525" t="e">
        <f t="shared" si="15"/>
        <v>#DIV/0!</v>
      </c>
    </row>
    <row r="226" spans="1:15" ht="51" hidden="1" x14ac:dyDescent="0.25">
      <c r="A226" s="90" t="s">
        <v>17</v>
      </c>
      <c r="B226" s="511" t="s">
        <v>414</v>
      </c>
      <c r="C226" s="10" t="s">
        <v>320</v>
      </c>
      <c r="D226" s="462"/>
      <c r="E226" s="463"/>
      <c r="F226" s="525" t="e">
        <f t="shared" si="12"/>
        <v>#DIV/0!</v>
      </c>
      <c r="G226" s="462"/>
      <c r="H226" s="463"/>
      <c r="I226" s="525" t="e">
        <f t="shared" si="13"/>
        <v>#DIV/0!</v>
      </c>
      <c r="J226" s="463"/>
      <c r="K226" s="463"/>
      <c r="L226" s="525" t="e">
        <f t="shared" si="14"/>
        <v>#DIV/0!</v>
      </c>
      <c r="M226" s="462"/>
      <c r="N226" s="463"/>
      <c r="O226" s="525" t="e">
        <f t="shared" si="15"/>
        <v>#DIV/0!</v>
      </c>
    </row>
    <row r="227" spans="1:15" ht="51" hidden="1" x14ac:dyDescent="0.25">
      <c r="A227" s="90" t="s">
        <v>17</v>
      </c>
      <c r="B227" s="511" t="s">
        <v>414</v>
      </c>
      <c r="C227" s="10" t="s">
        <v>321</v>
      </c>
      <c r="D227" s="462"/>
      <c r="E227" s="463"/>
      <c r="F227" s="525" t="e">
        <f t="shared" si="12"/>
        <v>#DIV/0!</v>
      </c>
      <c r="G227" s="462"/>
      <c r="H227" s="463"/>
      <c r="I227" s="525" t="e">
        <f t="shared" si="13"/>
        <v>#DIV/0!</v>
      </c>
      <c r="J227" s="463"/>
      <c r="K227" s="463"/>
      <c r="L227" s="525" t="e">
        <f t="shared" si="14"/>
        <v>#DIV/0!</v>
      </c>
      <c r="M227" s="462"/>
      <c r="N227" s="463"/>
      <c r="O227" s="525" t="e">
        <f t="shared" si="15"/>
        <v>#DIV/0!</v>
      </c>
    </row>
    <row r="228" spans="1:15" ht="38.25" hidden="1" x14ac:dyDescent="0.25">
      <c r="A228" s="90" t="s">
        <v>17</v>
      </c>
      <c r="B228" s="514" t="s">
        <v>415</v>
      </c>
      <c r="C228" s="10" t="s">
        <v>322</v>
      </c>
      <c r="D228" s="412"/>
      <c r="E228" s="464"/>
      <c r="F228" s="525" t="e">
        <f t="shared" si="12"/>
        <v>#DIV/0!</v>
      </c>
      <c r="G228" s="414"/>
      <c r="H228" s="465"/>
      <c r="I228" s="525" t="e">
        <f t="shared" si="13"/>
        <v>#DIV/0!</v>
      </c>
      <c r="J228" s="465"/>
      <c r="K228" s="415"/>
      <c r="L228" s="525" t="e">
        <f t="shared" si="14"/>
        <v>#DIV/0!</v>
      </c>
      <c r="M228" s="414"/>
      <c r="N228" s="415"/>
      <c r="O228" s="525" t="e">
        <f t="shared" si="15"/>
        <v>#DIV/0!</v>
      </c>
    </row>
    <row r="229" spans="1:15" ht="51" hidden="1" x14ac:dyDescent="0.25">
      <c r="A229" s="90" t="s">
        <v>17</v>
      </c>
      <c r="B229" s="511" t="s">
        <v>414</v>
      </c>
      <c r="C229" s="10" t="s">
        <v>322</v>
      </c>
      <c r="D229" s="466"/>
      <c r="E229" s="454"/>
      <c r="F229" s="525" t="e">
        <f t="shared" si="12"/>
        <v>#DIV/0!</v>
      </c>
      <c r="G229" s="440"/>
      <c r="H229" s="454"/>
      <c r="I229" s="525" t="e">
        <f t="shared" si="13"/>
        <v>#DIV/0!</v>
      </c>
      <c r="J229" s="454"/>
      <c r="K229" s="454"/>
      <c r="L229" s="525" t="e">
        <f t="shared" si="14"/>
        <v>#DIV/0!</v>
      </c>
      <c r="M229" s="455"/>
      <c r="N229" s="454"/>
      <c r="O229" s="525" t="e">
        <f t="shared" si="15"/>
        <v>#DIV/0!</v>
      </c>
    </row>
    <row r="230" spans="1:15" ht="51" hidden="1" x14ac:dyDescent="0.25">
      <c r="A230" s="72" t="s">
        <v>17</v>
      </c>
      <c r="B230" s="511" t="s">
        <v>412</v>
      </c>
      <c r="C230" s="82" t="s">
        <v>218</v>
      </c>
      <c r="D230" s="403"/>
      <c r="E230" s="395"/>
      <c r="F230" s="525" t="e">
        <f t="shared" si="12"/>
        <v>#DIV/0!</v>
      </c>
      <c r="G230" s="394"/>
      <c r="H230" s="395"/>
      <c r="I230" s="525" t="e">
        <f t="shared" si="13"/>
        <v>#DIV/0!</v>
      </c>
      <c r="J230" s="395"/>
      <c r="K230" s="405"/>
      <c r="L230" s="525" t="e">
        <f t="shared" si="14"/>
        <v>#DIV/0!</v>
      </c>
      <c r="M230" s="394"/>
      <c r="N230" s="405"/>
      <c r="O230" s="525" t="e">
        <f t="shared" si="15"/>
        <v>#DIV/0!</v>
      </c>
    </row>
    <row r="231" spans="1:15" ht="38.25" hidden="1" x14ac:dyDescent="0.25">
      <c r="A231" s="90" t="s">
        <v>17</v>
      </c>
      <c r="B231" s="511" t="s">
        <v>416</v>
      </c>
      <c r="C231" s="4" t="s">
        <v>218</v>
      </c>
      <c r="D231" s="396"/>
      <c r="E231" s="393"/>
      <c r="F231" s="525" t="e">
        <f t="shared" si="12"/>
        <v>#DIV/0!</v>
      </c>
      <c r="G231" s="394"/>
      <c r="H231" s="397"/>
      <c r="I231" s="525" t="e">
        <f t="shared" si="13"/>
        <v>#DIV/0!</v>
      </c>
      <c r="J231" s="397"/>
      <c r="K231" s="397"/>
      <c r="L231" s="525" t="e">
        <f t="shared" si="14"/>
        <v>#DIV/0!</v>
      </c>
      <c r="M231" s="398"/>
      <c r="N231" s="397"/>
      <c r="O231" s="525" t="e">
        <f t="shared" si="15"/>
        <v>#DIV/0!</v>
      </c>
    </row>
    <row r="232" spans="1:15" ht="51" hidden="1" x14ac:dyDescent="0.25">
      <c r="A232" s="90" t="s">
        <v>17</v>
      </c>
      <c r="B232" s="511" t="s">
        <v>417</v>
      </c>
      <c r="C232" s="192" t="s">
        <v>2578</v>
      </c>
      <c r="D232" s="392"/>
      <c r="E232" s="393"/>
      <c r="F232" s="525" t="e">
        <f t="shared" si="12"/>
        <v>#DIV/0!</v>
      </c>
      <c r="G232" s="394"/>
      <c r="H232" s="397"/>
      <c r="I232" s="525" t="e">
        <f t="shared" si="13"/>
        <v>#DIV/0!</v>
      </c>
      <c r="J232" s="397"/>
      <c r="K232" s="397"/>
      <c r="L232" s="525" t="e">
        <f t="shared" si="14"/>
        <v>#DIV/0!</v>
      </c>
      <c r="M232" s="398"/>
      <c r="N232" s="397"/>
      <c r="O232" s="525" t="e">
        <f t="shared" si="15"/>
        <v>#DIV/0!</v>
      </c>
    </row>
    <row r="233" spans="1:15" ht="51" hidden="1" x14ac:dyDescent="0.25">
      <c r="A233" s="90" t="s">
        <v>17</v>
      </c>
      <c r="B233" s="511" t="s">
        <v>418</v>
      </c>
      <c r="C233" s="4" t="s">
        <v>219</v>
      </c>
      <c r="D233" s="392"/>
      <c r="E233" s="393"/>
      <c r="F233" s="525" t="e">
        <f t="shared" si="12"/>
        <v>#DIV/0!</v>
      </c>
      <c r="G233" s="394"/>
      <c r="H233" s="397"/>
      <c r="I233" s="525" t="e">
        <f t="shared" si="13"/>
        <v>#DIV/0!</v>
      </c>
      <c r="J233" s="397"/>
      <c r="K233" s="397"/>
      <c r="L233" s="525" t="e">
        <f t="shared" si="14"/>
        <v>#DIV/0!</v>
      </c>
      <c r="M233" s="398"/>
      <c r="N233" s="397"/>
      <c r="O233" s="525" t="e">
        <f t="shared" si="15"/>
        <v>#DIV/0!</v>
      </c>
    </row>
    <row r="234" spans="1:15" ht="51" hidden="1" x14ac:dyDescent="0.25">
      <c r="A234" s="72" t="s">
        <v>17</v>
      </c>
      <c r="B234" s="511" t="s">
        <v>412</v>
      </c>
      <c r="C234" s="82" t="s">
        <v>220</v>
      </c>
      <c r="D234" s="403"/>
      <c r="E234" s="404"/>
      <c r="F234" s="525" t="e">
        <f t="shared" si="12"/>
        <v>#DIV/0!</v>
      </c>
      <c r="G234" s="394"/>
      <c r="H234" s="405"/>
      <c r="I234" s="525" t="e">
        <f t="shared" si="13"/>
        <v>#DIV/0!</v>
      </c>
      <c r="J234" s="405"/>
      <c r="K234" s="405"/>
      <c r="L234" s="525" t="e">
        <f t="shared" si="14"/>
        <v>#DIV/0!</v>
      </c>
      <c r="M234" s="394"/>
      <c r="N234" s="405"/>
      <c r="O234" s="525" t="e">
        <f t="shared" si="15"/>
        <v>#DIV/0!</v>
      </c>
    </row>
    <row r="235" spans="1:15" ht="38.25" hidden="1" x14ac:dyDescent="0.25">
      <c r="A235" s="90" t="s">
        <v>17</v>
      </c>
      <c r="B235" s="511" t="s">
        <v>416</v>
      </c>
      <c r="C235" s="4" t="s">
        <v>221</v>
      </c>
      <c r="D235" s="392"/>
      <c r="E235" s="393"/>
      <c r="F235" s="525" t="e">
        <f t="shared" si="12"/>
        <v>#DIV/0!</v>
      </c>
      <c r="G235" s="394"/>
      <c r="H235" s="397"/>
      <c r="I235" s="525" t="e">
        <f t="shared" si="13"/>
        <v>#DIV/0!</v>
      </c>
      <c r="J235" s="397"/>
      <c r="K235" s="397"/>
      <c r="L235" s="525" t="e">
        <f t="shared" si="14"/>
        <v>#DIV/0!</v>
      </c>
      <c r="M235" s="398"/>
      <c r="N235" s="397"/>
      <c r="O235" s="525" t="e">
        <f t="shared" si="15"/>
        <v>#DIV/0!</v>
      </c>
    </row>
    <row r="236" spans="1:15" ht="38.25" hidden="1" x14ac:dyDescent="0.25">
      <c r="A236" s="90" t="s">
        <v>17</v>
      </c>
      <c r="B236" s="511" t="s">
        <v>345</v>
      </c>
      <c r="C236" s="4" t="s">
        <v>222</v>
      </c>
      <c r="D236" s="392"/>
      <c r="E236" s="393"/>
      <c r="F236" s="525" t="e">
        <f t="shared" si="12"/>
        <v>#DIV/0!</v>
      </c>
      <c r="G236" s="394"/>
      <c r="H236" s="397"/>
      <c r="I236" s="525" t="e">
        <f t="shared" si="13"/>
        <v>#DIV/0!</v>
      </c>
      <c r="J236" s="397"/>
      <c r="K236" s="397"/>
      <c r="L236" s="525" t="e">
        <f t="shared" si="14"/>
        <v>#DIV/0!</v>
      </c>
      <c r="M236" s="398"/>
      <c r="N236" s="397"/>
      <c r="O236" s="525" t="e">
        <f t="shared" si="15"/>
        <v>#DIV/0!</v>
      </c>
    </row>
    <row r="237" spans="1:15" ht="51" hidden="1" x14ac:dyDescent="0.25">
      <c r="A237" s="90" t="s">
        <v>17</v>
      </c>
      <c r="B237" s="511" t="s">
        <v>419</v>
      </c>
      <c r="C237" s="4" t="s">
        <v>223</v>
      </c>
      <c r="D237" s="392"/>
      <c r="E237" s="393"/>
      <c r="F237" s="525" t="e">
        <f t="shared" si="12"/>
        <v>#DIV/0!</v>
      </c>
      <c r="G237" s="394"/>
      <c r="H237" s="397"/>
      <c r="I237" s="525" t="e">
        <f t="shared" si="13"/>
        <v>#DIV/0!</v>
      </c>
      <c r="J237" s="397"/>
      <c r="K237" s="397"/>
      <c r="L237" s="525" t="e">
        <f t="shared" si="14"/>
        <v>#DIV/0!</v>
      </c>
      <c r="M237" s="398"/>
      <c r="N237" s="397"/>
      <c r="O237" s="525" t="e">
        <f t="shared" si="15"/>
        <v>#DIV/0!</v>
      </c>
    </row>
    <row r="238" spans="1:15" ht="51" hidden="1" x14ac:dyDescent="0.25">
      <c r="A238" s="90" t="s">
        <v>17</v>
      </c>
      <c r="B238" s="511" t="s">
        <v>418</v>
      </c>
      <c r="C238" s="4" t="s">
        <v>224</v>
      </c>
      <c r="D238" s="392"/>
      <c r="E238" s="393"/>
      <c r="F238" s="525" t="e">
        <f t="shared" si="12"/>
        <v>#DIV/0!</v>
      </c>
      <c r="G238" s="394"/>
      <c r="H238" s="397"/>
      <c r="I238" s="525" t="e">
        <f t="shared" si="13"/>
        <v>#DIV/0!</v>
      </c>
      <c r="J238" s="397"/>
      <c r="K238" s="397"/>
      <c r="L238" s="525" t="e">
        <f t="shared" si="14"/>
        <v>#DIV/0!</v>
      </c>
      <c r="M238" s="398"/>
      <c r="N238" s="397"/>
      <c r="O238" s="525" t="e">
        <f t="shared" si="15"/>
        <v>#DIV/0!</v>
      </c>
    </row>
    <row r="239" spans="1:15" ht="38.25" hidden="1" x14ac:dyDescent="0.25">
      <c r="A239" s="90" t="s">
        <v>17</v>
      </c>
      <c r="B239" s="511" t="s">
        <v>415</v>
      </c>
      <c r="C239" s="4" t="s">
        <v>225</v>
      </c>
      <c r="D239" s="392"/>
      <c r="E239" s="393"/>
      <c r="F239" s="525" t="e">
        <f t="shared" si="12"/>
        <v>#DIV/0!</v>
      </c>
      <c r="G239" s="394"/>
      <c r="H239" s="397"/>
      <c r="I239" s="525" t="e">
        <f t="shared" si="13"/>
        <v>#DIV/0!</v>
      </c>
      <c r="J239" s="397"/>
      <c r="K239" s="397"/>
      <c r="L239" s="525" t="e">
        <f t="shared" si="14"/>
        <v>#DIV/0!</v>
      </c>
      <c r="M239" s="398"/>
      <c r="N239" s="397"/>
      <c r="O239" s="525" t="e">
        <f t="shared" si="15"/>
        <v>#DIV/0!</v>
      </c>
    </row>
    <row r="240" spans="1:15" ht="51" hidden="1" x14ac:dyDescent="0.25">
      <c r="A240" s="90" t="s">
        <v>17</v>
      </c>
      <c r="B240" s="511" t="s">
        <v>417</v>
      </c>
      <c r="C240" s="4" t="s">
        <v>226</v>
      </c>
      <c r="D240" s="403"/>
      <c r="E240" s="393"/>
      <c r="F240" s="525" t="e">
        <f t="shared" si="12"/>
        <v>#DIV/0!</v>
      </c>
      <c r="G240" s="394"/>
      <c r="H240" s="397"/>
      <c r="I240" s="525" t="e">
        <f t="shared" si="13"/>
        <v>#DIV/0!</v>
      </c>
      <c r="J240" s="397"/>
      <c r="K240" s="397"/>
      <c r="L240" s="525" t="e">
        <f t="shared" si="14"/>
        <v>#DIV/0!</v>
      </c>
      <c r="M240" s="398"/>
      <c r="N240" s="397"/>
      <c r="O240" s="525" t="e">
        <f t="shared" si="15"/>
        <v>#DIV/0!</v>
      </c>
    </row>
    <row r="241" spans="1:15" ht="51" hidden="1" x14ac:dyDescent="0.25">
      <c r="A241" s="72" t="s">
        <v>17</v>
      </c>
      <c r="B241" s="511" t="s">
        <v>412</v>
      </c>
      <c r="C241" s="82" t="s">
        <v>227</v>
      </c>
      <c r="D241" s="403"/>
      <c r="E241" s="395"/>
      <c r="F241" s="525" t="e">
        <f t="shared" si="12"/>
        <v>#DIV/0!</v>
      </c>
      <c r="G241" s="394"/>
      <c r="H241" s="395"/>
      <c r="I241" s="525" t="e">
        <f t="shared" si="13"/>
        <v>#DIV/0!</v>
      </c>
      <c r="J241" s="395"/>
      <c r="K241" s="405"/>
      <c r="L241" s="525" t="e">
        <f t="shared" si="14"/>
        <v>#DIV/0!</v>
      </c>
      <c r="M241" s="394"/>
      <c r="N241" s="405"/>
      <c r="O241" s="525" t="e">
        <f t="shared" si="15"/>
        <v>#DIV/0!</v>
      </c>
    </row>
    <row r="242" spans="1:15" ht="51" hidden="1" x14ac:dyDescent="0.25">
      <c r="A242" s="90" t="s">
        <v>17</v>
      </c>
      <c r="B242" s="511" t="s">
        <v>418</v>
      </c>
      <c r="C242" s="4" t="s">
        <v>227</v>
      </c>
      <c r="D242" s="396"/>
      <c r="E242" s="393"/>
      <c r="F242" s="525" t="e">
        <f t="shared" si="12"/>
        <v>#DIV/0!</v>
      </c>
      <c r="G242" s="394"/>
      <c r="H242" s="397"/>
      <c r="I242" s="525" t="e">
        <f t="shared" si="13"/>
        <v>#DIV/0!</v>
      </c>
      <c r="J242" s="397"/>
      <c r="K242" s="397"/>
      <c r="L242" s="525" t="e">
        <f t="shared" si="14"/>
        <v>#DIV/0!</v>
      </c>
      <c r="M242" s="398"/>
      <c r="N242" s="397"/>
      <c r="O242" s="525" t="e">
        <f t="shared" si="15"/>
        <v>#DIV/0!</v>
      </c>
    </row>
    <row r="243" spans="1:15" ht="38.25" hidden="1" x14ac:dyDescent="0.25">
      <c r="A243" s="90" t="s">
        <v>17</v>
      </c>
      <c r="B243" s="514" t="s">
        <v>318</v>
      </c>
      <c r="C243" s="4" t="s">
        <v>228</v>
      </c>
      <c r="D243" s="392"/>
      <c r="E243" s="393"/>
      <c r="F243" s="525" t="e">
        <f t="shared" si="12"/>
        <v>#DIV/0!</v>
      </c>
      <c r="G243" s="394"/>
      <c r="H243" s="397"/>
      <c r="I243" s="525" t="e">
        <f t="shared" si="13"/>
        <v>#DIV/0!</v>
      </c>
      <c r="J243" s="397"/>
      <c r="K243" s="397"/>
      <c r="L243" s="525" t="e">
        <f t="shared" si="14"/>
        <v>#DIV/0!</v>
      </c>
      <c r="M243" s="398"/>
      <c r="N243" s="397"/>
      <c r="O243" s="525" t="e">
        <f t="shared" si="15"/>
        <v>#DIV/0!</v>
      </c>
    </row>
    <row r="244" spans="1:15" ht="51" hidden="1" x14ac:dyDescent="0.25">
      <c r="A244" s="90" t="s">
        <v>17</v>
      </c>
      <c r="B244" s="511" t="s">
        <v>418</v>
      </c>
      <c r="C244" s="4" t="s">
        <v>229</v>
      </c>
      <c r="D244" s="392"/>
      <c r="E244" s="393"/>
      <c r="F244" s="525" t="e">
        <f t="shared" si="12"/>
        <v>#DIV/0!</v>
      </c>
      <c r="G244" s="394"/>
      <c r="H244" s="397"/>
      <c r="I244" s="525" t="e">
        <f t="shared" si="13"/>
        <v>#DIV/0!</v>
      </c>
      <c r="J244" s="397"/>
      <c r="K244" s="397"/>
      <c r="L244" s="525" t="e">
        <f t="shared" si="14"/>
        <v>#DIV/0!</v>
      </c>
      <c r="M244" s="398"/>
      <c r="N244" s="397"/>
      <c r="O244" s="525" t="e">
        <f t="shared" si="15"/>
        <v>#DIV/0!</v>
      </c>
    </row>
    <row r="245" spans="1:15" ht="38.25" hidden="1" x14ac:dyDescent="0.25">
      <c r="A245" s="72" t="s">
        <v>17</v>
      </c>
      <c r="B245" s="514" t="s">
        <v>318</v>
      </c>
      <c r="C245" s="82" t="s">
        <v>230</v>
      </c>
      <c r="D245" s="403"/>
      <c r="E245" s="404"/>
      <c r="F245" s="525" t="e">
        <f t="shared" si="12"/>
        <v>#DIV/0!</v>
      </c>
      <c r="G245" s="394"/>
      <c r="H245" s="405"/>
      <c r="I245" s="525" t="e">
        <f t="shared" si="13"/>
        <v>#DIV/0!</v>
      </c>
      <c r="J245" s="405"/>
      <c r="K245" s="405"/>
      <c r="L245" s="525" t="e">
        <f t="shared" si="14"/>
        <v>#DIV/0!</v>
      </c>
      <c r="M245" s="394"/>
      <c r="N245" s="405"/>
      <c r="O245" s="525" t="e">
        <f t="shared" si="15"/>
        <v>#DIV/0!</v>
      </c>
    </row>
    <row r="246" spans="1:15" ht="51" hidden="1" x14ac:dyDescent="0.25">
      <c r="A246" s="90" t="s">
        <v>17</v>
      </c>
      <c r="B246" s="511" t="s">
        <v>418</v>
      </c>
      <c r="C246" s="4" t="s">
        <v>231</v>
      </c>
      <c r="D246" s="392"/>
      <c r="E246" s="393"/>
      <c r="F246" s="525" t="e">
        <f t="shared" si="12"/>
        <v>#DIV/0!</v>
      </c>
      <c r="G246" s="394"/>
      <c r="H246" s="397"/>
      <c r="I246" s="525" t="e">
        <f t="shared" si="13"/>
        <v>#DIV/0!</v>
      </c>
      <c r="J246" s="397"/>
      <c r="K246" s="397"/>
      <c r="L246" s="525" t="e">
        <f t="shared" si="14"/>
        <v>#DIV/0!</v>
      </c>
      <c r="M246" s="398"/>
      <c r="N246" s="397"/>
      <c r="O246" s="525" t="e">
        <f t="shared" si="15"/>
        <v>#DIV/0!</v>
      </c>
    </row>
    <row r="247" spans="1:15" ht="51" hidden="1" x14ac:dyDescent="0.25">
      <c r="A247" s="90" t="s">
        <v>17</v>
      </c>
      <c r="B247" s="511" t="s">
        <v>418</v>
      </c>
      <c r="C247" s="4" t="s">
        <v>232</v>
      </c>
      <c r="D247" s="392"/>
      <c r="E247" s="393"/>
      <c r="F247" s="525" t="e">
        <f t="shared" si="12"/>
        <v>#DIV/0!</v>
      </c>
      <c r="G247" s="394"/>
      <c r="H247" s="397"/>
      <c r="I247" s="525" t="e">
        <f t="shared" si="13"/>
        <v>#DIV/0!</v>
      </c>
      <c r="J247" s="397"/>
      <c r="K247" s="397"/>
      <c r="L247" s="525" t="e">
        <f t="shared" si="14"/>
        <v>#DIV/0!</v>
      </c>
      <c r="M247" s="398"/>
      <c r="N247" s="397"/>
      <c r="O247" s="525" t="e">
        <f t="shared" si="15"/>
        <v>#DIV/0!</v>
      </c>
    </row>
    <row r="248" spans="1:15" ht="38.25" hidden="1" x14ac:dyDescent="0.25">
      <c r="A248" s="90" t="s">
        <v>17</v>
      </c>
      <c r="B248" s="511" t="s">
        <v>420</v>
      </c>
      <c r="C248" s="4" t="s">
        <v>233</v>
      </c>
      <c r="D248" s="392"/>
      <c r="E248" s="393"/>
      <c r="F248" s="525" t="e">
        <f t="shared" si="12"/>
        <v>#DIV/0!</v>
      </c>
      <c r="G248" s="394"/>
      <c r="H248" s="397"/>
      <c r="I248" s="525" t="e">
        <f t="shared" si="13"/>
        <v>#DIV/0!</v>
      </c>
      <c r="J248" s="397"/>
      <c r="K248" s="397"/>
      <c r="L248" s="525" t="e">
        <f t="shared" si="14"/>
        <v>#DIV/0!</v>
      </c>
      <c r="M248" s="398"/>
      <c r="N248" s="397"/>
      <c r="O248" s="525" t="e">
        <f t="shared" si="15"/>
        <v>#DIV/0!</v>
      </c>
    </row>
    <row r="249" spans="1:15" ht="38.25" hidden="1" x14ac:dyDescent="0.25">
      <c r="A249" s="90" t="s">
        <v>15</v>
      </c>
      <c r="B249" s="511" t="s">
        <v>422</v>
      </c>
      <c r="C249" s="4" t="s">
        <v>234</v>
      </c>
      <c r="D249" s="403"/>
      <c r="E249" s="467"/>
      <c r="F249" s="525" t="e">
        <f t="shared" si="12"/>
        <v>#DIV/0!</v>
      </c>
      <c r="G249" s="394"/>
      <c r="H249" s="467"/>
      <c r="I249" s="525" t="e">
        <f t="shared" si="13"/>
        <v>#DIV/0!</v>
      </c>
      <c r="J249" s="420"/>
      <c r="K249" s="405"/>
      <c r="L249" s="525" t="e">
        <f t="shared" si="14"/>
        <v>#DIV/0!</v>
      </c>
      <c r="M249" s="398"/>
      <c r="N249" s="397"/>
      <c r="O249" s="525" t="e">
        <f t="shared" si="15"/>
        <v>#DIV/0!</v>
      </c>
    </row>
    <row r="250" spans="1:15" ht="38.25" hidden="1" x14ac:dyDescent="0.25">
      <c r="A250" s="90" t="s">
        <v>15</v>
      </c>
      <c r="B250" s="511" t="s">
        <v>416</v>
      </c>
      <c r="C250" s="4" t="s">
        <v>234</v>
      </c>
      <c r="D250" s="396"/>
      <c r="E250" s="393"/>
      <c r="F250" s="525" t="e">
        <f t="shared" si="12"/>
        <v>#DIV/0!</v>
      </c>
      <c r="G250" s="394"/>
      <c r="H250" s="397"/>
      <c r="I250" s="525" t="e">
        <f t="shared" si="13"/>
        <v>#DIV/0!</v>
      </c>
      <c r="J250" s="397"/>
      <c r="K250" s="397"/>
      <c r="L250" s="525" t="e">
        <f t="shared" si="14"/>
        <v>#DIV/0!</v>
      </c>
      <c r="M250" s="398"/>
      <c r="N250" s="397"/>
      <c r="O250" s="525" t="e">
        <f t="shared" si="15"/>
        <v>#DIV/0!</v>
      </c>
    </row>
    <row r="251" spans="1:15" ht="38.25" hidden="1" x14ac:dyDescent="0.25">
      <c r="A251" s="90" t="s">
        <v>15</v>
      </c>
      <c r="B251" s="511" t="s">
        <v>422</v>
      </c>
      <c r="C251" s="4" t="s">
        <v>235</v>
      </c>
      <c r="D251" s="403"/>
      <c r="E251" s="404"/>
      <c r="F251" s="525" t="e">
        <f t="shared" si="12"/>
        <v>#DIV/0!</v>
      </c>
      <c r="G251" s="394"/>
      <c r="H251" s="405"/>
      <c r="I251" s="525" t="e">
        <f t="shared" si="13"/>
        <v>#DIV/0!</v>
      </c>
      <c r="J251" s="405"/>
      <c r="K251" s="405"/>
      <c r="L251" s="525" t="e">
        <f t="shared" si="14"/>
        <v>#DIV/0!</v>
      </c>
      <c r="M251" s="398"/>
      <c r="N251" s="397"/>
      <c r="O251" s="525" t="e">
        <f t="shared" si="15"/>
        <v>#DIV/0!</v>
      </c>
    </row>
    <row r="252" spans="1:15" ht="51" hidden="1" x14ac:dyDescent="0.25">
      <c r="A252" s="90" t="s">
        <v>15</v>
      </c>
      <c r="B252" s="511" t="s">
        <v>412</v>
      </c>
      <c r="C252" s="4" t="s">
        <v>236</v>
      </c>
      <c r="D252" s="392"/>
      <c r="E252" s="393"/>
      <c r="F252" s="525" t="e">
        <f t="shared" si="12"/>
        <v>#DIV/0!</v>
      </c>
      <c r="G252" s="394"/>
      <c r="H252" s="397"/>
      <c r="I252" s="525" t="e">
        <f t="shared" si="13"/>
        <v>#DIV/0!</v>
      </c>
      <c r="J252" s="397"/>
      <c r="K252" s="397"/>
      <c r="L252" s="525" t="e">
        <f t="shared" si="14"/>
        <v>#DIV/0!</v>
      </c>
      <c r="M252" s="398"/>
      <c r="N252" s="397"/>
      <c r="O252" s="525" t="e">
        <f t="shared" si="15"/>
        <v>#DIV/0!</v>
      </c>
    </row>
    <row r="253" spans="1:15" ht="38.25" hidden="1" x14ac:dyDescent="0.25">
      <c r="A253" s="90" t="s">
        <v>15</v>
      </c>
      <c r="B253" s="511" t="s">
        <v>416</v>
      </c>
      <c r="C253" s="4" t="s">
        <v>237</v>
      </c>
      <c r="D253" s="392"/>
      <c r="E253" s="393"/>
      <c r="F253" s="525" t="e">
        <f t="shared" si="12"/>
        <v>#DIV/0!</v>
      </c>
      <c r="G253" s="394"/>
      <c r="H253" s="397"/>
      <c r="I253" s="525" t="e">
        <f t="shared" si="13"/>
        <v>#DIV/0!</v>
      </c>
      <c r="J253" s="397"/>
      <c r="K253" s="397"/>
      <c r="L253" s="525" t="e">
        <f t="shared" si="14"/>
        <v>#DIV/0!</v>
      </c>
      <c r="M253" s="398"/>
      <c r="N253" s="397"/>
      <c r="O253" s="525" t="e">
        <f t="shared" si="15"/>
        <v>#DIV/0!</v>
      </c>
    </row>
    <row r="254" spans="1:15" ht="38.25" hidden="1" x14ac:dyDescent="0.25">
      <c r="A254" s="90" t="s">
        <v>15</v>
      </c>
      <c r="B254" s="511" t="s">
        <v>416</v>
      </c>
      <c r="C254" s="4" t="s">
        <v>238</v>
      </c>
      <c r="D254" s="392"/>
      <c r="E254" s="393"/>
      <c r="F254" s="525" t="e">
        <f t="shared" si="12"/>
        <v>#DIV/0!</v>
      </c>
      <c r="G254" s="394"/>
      <c r="H254" s="397"/>
      <c r="I254" s="525" t="e">
        <f t="shared" si="13"/>
        <v>#DIV/0!</v>
      </c>
      <c r="J254" s="397"/>
      <c r="K254" s="397"/>
      <c r="L254" s="525" t="e">
        <f t="shared" si="14"/>
        <v>#DIV/0!</v>
      </c>
      <c r="M254" s="398"/>
      <c r="N254" s="397"/>
      <c r="O254" s="525" t="e">
        <f t="shared" si="15"/>
        <v>#DIV/0!</v>
      </c>
    </row>
    <row r="255" spans="1:15" ht="38.25" hidden="1" x14ac:dyDescent="0.25">
      <c r="A255" s="90" t="s">
        <v>15</v>
      </c>
      <c r="B255" s="511" t="s">
        <v>416</v>
      </c>
      <c r="C255" s="4" t="s">
        <v>239</v>
      </c>
      <c r="D255" s="392"/>
      <c r="E255" s="393"/>
      <c r="F255" s="525" t="e">
        <f t="shared" si="12"/>
        <v>#DIV/0!</v>
      </c>
      <c r="G255" s="394"/>
      <c r="H255" s="397"/>
      <c r="I255" s="525" t="e">
        <f t="shared" si="13"/>
        <v>#DIV/0!</v>
      </c>
      <c r="J255" s="397"/>
      <c r="K255" s="397"/>
      <c r="L255" s="525" t="e">
        <f t="shared" si="14"/>
        <v>#DIV/0!</v>
      </c>
      <c r="M255" s="398"/>
      <c r="N255" s="397"/>
      <c r="O255" s="525" t="e">
        <f t="shared" si="15"/>
        <v>#DIV/0!</v>
      </c>
    </row>
    <row r="256" spans="1:15" ht="51" hidden="1" x14ac:dyDescent="0.25">
      <c r="A256" s="90" t="s">
        <v>15</v>
      </c>
      <c r="B256" s="511" t="s">
        <v>423</v>
      </c>
      <c r="C256" s="4" t="s">
        <v>240</v>
      </c>
      <c r="D256" s="392"/>
      <c r="E256" s="393"/>
      <c r="F256" s="525" t="e">
        <f t="shared" si="12"/>
        <v>#DIV/0!</v>
      </c>
      <c r="G256" s="394"/>
      <c r="H256" s="397"/>
      <c r="I256" s="525" t="e">
        <f t="shared" si="13"/>
        <v>#DIV/0!</v>
      </c>
      <c r="J256" s="397"/>
      <c r="K256" s="397"/>
      <c r="L256" s="525" t="e">
        <f t="shared" si="14"/>
        <v>#DIV/0!</v>
      </c>
      <c r="M256" s="398"/>
      <c r="N256" s="397"/>
      <c r="O256" s="525" t="e">
        <f t="shared" si="15"/>
        <v>#DIV/0!</v>
      </c>
    </row>
    <row r="257" spans="1:15" ht="51" hidden="1" x14ac:dyDescent="0.25">
      <c r="A257" s="90" t="s">
        <v>15</v>
      </c>
      <c r="B257" s="511" t="s">
        <v>423</v>
      </c>
      <c r="C257" s="4" t="s">
        <v>241</v>
      </c>
      <c r="D257" s="392"/>
      <c r="E257" s="393"/>
      <c r="F257" s="525" t="e">
        <f t="shared" si="12"/>
        <v>#DIV/0!</v>
      </c>
      <c r="G257" s="394"/>
      <c r="H257" s="397"/>
      <c r="I257" s="525" t="e">
        <f t="shared" si="13"/>
        <v>#DIV/0!</v>
      </c>
      <c r="J257" s="397"/>
      <c r="K257" s="397"/>
      <c r="L257" s="525" t="e">
        <f t="shared" si="14"/>
        <v>#DIV/0!</v>
      </c>
      <c r="M257" s="398"/>
      <c r="N257" s="397"/>
      <c r="O257" s="525" t="e">
        <f t="shared" si="15"/>
        <v>#DIV/0!</v>
      </c>
    </row>
    <row r="258" spans="1:15" ht="38.25" hidden="1" x14ac:dyDescent="0.25">
      <c r="A258" s="90" t="s">
        <v>15</v>
      </c>
      <c r="B258" s="511" t="s">
        <v>416</v>
      </c>
      <c r="C258" s="4" t="s">
        <v>242</v>
      </c>
      <c r="D258" s="392"/>
      <c r="E258" s="393"/>
      <c r="F258" s="525" t="e">
        <f t="shared" si="12"/>
        <v>#DIV/0!</v>
      </c>
      <c r="G258" s="394"/>
      <c r="H258" s="397"/>
      <c r="I258" s="525" t="e">
        <f t="shared" si="13"/>
        <v>#DIV/0!</v>
      </c>
      <c r="J258" s="397"/>
      <c r="K258" s="397"/>
      <c r="L258" s="525" t="e">
        <f t="shared" si="14"/>
        <v>#DIV/0!</v>
      </c>
      <c r="M258" s="398"/>
      <c r="N258" s="397"/>
      <c r="O258" s="525" t="e">
        <f t="shared" si="15"/>
        <v>#DIV/0!</v>
      </c>
    </row>
    <row r="259" spans="1:15" ht="38.25" hidden="1" x14ac:dyDescent="0.25">
      <c r="A259" s="90" t="s">
        <v>15</v>
      </c>
      <c r="B259" s="511" t="s">
        <v>416</v>
      </c>
      <c r="C259" s="4" t="s">
        <v>243</v>
      </c>
      <c r="D259" s="392"/>
      <c r="E259" s="393"/>
      <c r="F259" s="525" t="e">
        <f t="shared" ref="F259:F322" si="16">(E259/D259)*100</f>
        <v>#DIV/0!</v>
      </c>
      <c r="G259" s="394"/>
      <c r="H259" s="397"/>
      <c r="I259" s="525" t="e">
        <f t="shared" ref="I259:I322" si="17">(H259/G259)*100</f>
        <v>#DIV/0!</v>
      </c>
      <c r="J259" s="397"/>
      <c r="K259" s="397"/>
      <c r="L259" s="525" t="e">
        <f t="shared" ref="L259:L322" si="18">(K259/J259)*100</f>
        <v>#DIV/0!</v>
      </c>
      <c r="M259" s="398"/>
      <c r="N259" s="397"/>
      <c r="O259" s="525" t="e">
        <f t="shared" ref="O259:O322" si="19">(N259/M259)*100</f>
        <v>#DIV/0!</v>
      </c>
    </row>
    <row r="260" spans="1:15" ht="63.75" hidden="1" x14ac:dyDescent="0.25">
      <c r="A260" s="90" t="s">
        <v>15</v>
      </c>
      <c r="B260" s="511" t="s">
        <v>421</v>
      </c>
      <c r="C260" s="4" t="s">
        <v>244</v>
      </c>
      <c r="D260" s="392"/>
      <c r="E260" s="393"/>
      <c r="F260" s="525" t="e">
        <f t="shared" si="16"/>
        <v>#DIV/0!</v>
      </c>
      <c r="G260" s="394"/>
      <c r="H260" s="397"/>
      <c r="I260" s="525" t="e">
        <f t="shared" si="17"/>
        <v>#DIV/0!</v>
      </c>
      <c r="J260" s="397"/>
      <c r="K260" s="397"/>
      <c r="L260" s="525" t="e">
        <f t="shared" si="18"/>
        <v>#DIV/0!</v>
      </c>
      <c r="M260" s="398"/>
      <c r="N260" s="397"/>
      <c r="O260" s="525" t="e">
        <f t="shared" si="19"/>
        <v>#DIV/0!</v>
      </c>
    </row>
    <row r="261" spans="1:15" ht="38.25" hidden="1" x14ac:dyDescent="0.25">
      <c r="A261" s="90" t="s">
        <v>15</v>
      </c>
      <c r="B261" s="511" t="s">
        <v>422</v>
      </c>
      <c r="C261" s="4" t="s">
        <v>245</v>
      </c>
      <c r="D261" s="403"/>
      <c r="E261" s="404"/>
      <c r="F261" s="525" t="e">
        <f t="shared" si="16"/>
        <v>#DIV/0!</v>
      </c>
      <c r="G261" s="394"/>
      <c r="H261" s="405"/>
      <c r="I261" s="525" t="e">
        <f t="shared" si="17"/>
        <v>#DIV/0!</v>
      </c>
      <c r="J261" s="405"/>
      <c r="K261" s="405"/>
      <c r="L261" s="525" t="e">
        <f t="shared" si="18"/>
        <v>#DIV/0!</v>
      </c>
      <c r="M261" s="398"/>
      <c r="N261" s="397"/>
      <c r="O261" s="525" t="e">
        <f t="shared" si="19"/>
        <v>#DIV/0!</v>
      </c>
    </row>
    <row r="262" spans="1:15" ht="51" hidden="1" x14ac:dyDescent="0.25">
      <c r="A262" s="90" t="s">
        <v>15</v>
      </c>
      <c r="B262" s="511" t="s">
        <v>424</v>
      </c>
      <c r="C262" s="4" t="s">
        <v>246</v>
      </c>
      <c r="D262" s="392"/>
      <c r="E262" s="395"/>
      <c r="F262" s="525" t="e">
        <f t="shared" si="16"/>
        <v>#DIV/0!</v>
      </c>
      <c r="G262" s="394"/>
      <c r="H262" s="395"/>
      <c r="I262" s="525" t="e">
        <f t="shared" si="17"/>
        <v>#DIV/0!</v>
      </c>
      <c r="J262" s="395"/>
      <c r="K262" s="397"/>
      <c r="L262" s="525" t="e">
        <f t="shared" si="18"/>
        <v>#DIV/0!</v>
      </c>
      <c r="M262" s="398"/>
      <c r="N262" s="397"/>
      <c r="O262" s="525" t="e">
        <f t="shared" si="19"/>
        <v>#DIV/0!</v>
      </c>
    </row>
    <row r="263" spans="1:15" ht="38.25" hidden="1" x14ac:dyDescent="0.25">
      <c r="A263" s="90" t="s">
        <v>15</v>
      </c>
      <c r="B263" s="511" t="s">
        <v>420</v>
      </c>
      <c r="C263" s="4" t="s">
        <v>246</v>
      </c>
      <c r="D263" s="396"/>
      <c r="E263" s="393"/>
      <c r="F263" s="525" t="e">
        <f t="shared" si="16"/>
        <v>#DIV/0!</v>
      </c>
      <c r="G263" s="394"/>
      <c r="H263" s="397"/>
      <c r="I263" s="525" t="e">
        <f t="shared" si="17"/>
        <v>#DIV/0!</v>
      </c>
      <c r="J263" s="397"/>
      <c r="K263" s="397"/>
      <c r="L263" s="525" t="e">
        <f t="shared" si="18"/>
        <v>#DIV/0!</v>
      </c>
      <c r="M263" s="398"/>
      <c r="N263" s="397"/>
      <c r="O263" s="525" t="e">
        <f t="shared" si="19"/>
        <v>#DIV/0!</v>
      </c>
    </row>
    <row r="264" spans="1:15" ht="38.25" hidden="1" x14ac:dyDescent="0.25">
      <c r="A264" s="72" t="s">
        <v>5</v>
      </c>
      <c r="B264" s="511" t="s">
        <v>425</v>
      </c>
      <c r="C264" s="82" t="s">
        <v>247</v>
      </c>
      <c r="D264" s="403"/>
      <c r="E264" s="404"/>
      <c r="F264" s="525" t="e">
        <f t="shared" si="16"/>
        <v>#DIV/0!</v>
      </c>
      <c r="G264" s="394"/>
      <c r="H264" s="405"/>
      <c r="I264" s="525" t="e">
        <f t="shared" si="17"/>
        <v>#DIV/0!</v>
      </c>
      <c r="J264" s="405"/>
      <c r="K264" s="405"/>
      <c r="L264" s="525" t="e">
        <f t="shared" si="18"/>
        <v>#DIV/0!</v>
      </c>
      <c r="M264" s="394"/>
      <c r="N264" s="405"/>
      <c r="O264" s="525" t="e">
        <f t="shared" si="19"/>
        <v>#DIV/0!</v>
      </c>
    </row>
    <row r="265" spans="1:15" ht="38.25" hidden="1" x14ac:dyDescent="0.25">
      <c r="A265" s="72" t="s">
        <v>5</v>
      </c>
      <c r="B265" s="511" t="s">
        <v>425</v>
      </c>
      <c r="C265" s="82" t="s">
        <v>248</v>
      </c>
      <c r="D265" s="403"/>
      <c r="E265" s="404"/>
      <c r="F265" s="525" t="e">
        <f t="shared" si="16"/>
        <v>#DIV/0!</v>
      </c>
      <c r="G265" s="394"/>
      <c r="H265" s="405"/>
      <c r="I265" s="525" t="e">
        <f t="shared" si="17"/>
        <v>#DIV/0!</v>
      </c>
      <c r="J265" s="405"/>
      <c r="K265" s="405"/>
      <c r="L265" s="525" t="e">
        <f t="shared" si="18"/>
        <v>#DIV/0!</v>
      </c>
      <c r="M265" s="394"/>
      <c r="N265" s="405"/>
      <c r="O265" s="525" t="e">
        <f t="shared" si="19"/>
        <v>#DIV/0!</v>
      </c>
    </row>
    <row r="266" spans="1:15" ht="38.25" hidden="1" x14ac:dyDescent="0.25">
      <c r="A266" s="72" t="s">
        <v>5</v>
      </c>
      <c r="B266" s="511" t="s">
        <v>425</v>
      </c>
      <c r="C266" s="82" t="s">
        <v>249</v>
      </c>
      <c r="D266" s="403"/>
      <c r="E266" s="404"/>
      <c r="F266" s="525" t="e">
        <f t="shared" si="16"/>
        <v>#DIV/0!</v>
      </c>
      <c r="G266" s="394"/>
      <c r="H266" s="405"/>
      <c r="I266" s="525" t="e">
        <f t="shared" si="17"/>
        <v>#DIV/0!</v>
      </c>
      <c r="J266" s="405"/>
      <c r="K266" s="405"/>
      <c r="L266" s="525" t="e">
        <f t="shared" si="18"/>
        <v>#DIV/0!</v>
      </c>
      <c r="M266" s="394"/>
      <c r="N266" s="405"/>
      <c r="O266" s="525" t="e">
        <f t="shared" si="19"/>
        <v>#DIV/0!</v>
      </c>
    </row>
    <row r="267" spans="1:15" ht="38.25" hidden="1" x14ac:dyDescent="0.25">
      <c r="A267" s="72" t="s">
        <v>5</v>
      </c>
      <c r="B267" s="511" t="s">
        <v>425</v>
      </c>
      <c r="C267" s="82" t="s">
        <v>250</v>
      </c>
      <c r="D267" s="403"/>
      <c r="E267" s="404"/>
      <c r="F267" s="525" t="e">
        <f t="shared" si="16"/>
        <v>#DIV/0!</v>
      </c>
      <c r="G267" s="394"/>
      <c r="H267" s="405"/>
      <c r="I267" s="525" t="e">
        <f t="shared" si="17"/>
        <v>#DIV/0!</v>
      </c>
      <c r="J267" s="405"/>
      <c r="K267" s="405"/>
      <c r="L267" s="525" t="e">
        <f t="shared" si="18"/>
        <v>#DIV/0!</v>
      </c>
      <c r="M267" s="394"/>
      <c r="N267" s="405"/>
      <c r="O267" s="525" t="e">
        <f t="shared" si="19"/>
        <v>#DIV/0!</v>
      </c>
    </row>
    <row r="268" spans="1:15" ht="38.25" hidden="1" x14ac:dyDescent="0.25">
      <c r="A268" s="72" t="s">
        <v>5</v>
      </c>
      <c r="B268" s="511" t="s">
        <v>425</v>
      </c>
      <c r="C268" s="82" t="s">
        <v>251</v>
      </c>
      <c r="D268" s="403"/>
      <c r="E268" s="404"/>
      <c r="F268" s="525" t="e">
        <f t="shared" si="16"/>
        <v>#DIV/0!</v>
      </c>
      <c r="G268" s="394"/>
      <c r="H268" s="405"/>
      <c r="I268" s="525" t="e">
        <f t="shared" si="17"/>
        <v>#DIV/0!</v>
      </c>
      <c r="J268" s="405"/>
      <c r="K268" s="405"/>
      <c r="L268" s="525" t="e">
        <f t="shared" si="18"/>
        <v>#DIV/0!</v>
      </c>
      <c r="M268" s="394"/>
      <c r="N268" s="405"/>
      <c r="O268" s="525" t="e">
        <f t="shared" si="19"/>
        <v>#DIV/0!</v>
      </c>
    </row>
    <row r="269" spans="1:15" ht="38.25" hidden="1" x14ac:dyDescent="0.25">
      <c r="A269" s="72" t="s">
        <v>5</v>
      </c>
      <c r="B269" s="511" t="s">
        <v>425</v>
      </c>
      <c r="C269" s="82" t="s">
        <v>252</v>
      </c>
      <c r="D269" s="403"/>
      <c r="E269" s="404"/>
      <c r="F269" s="525" t="e">
        <f t="shared" si="16"/>
        <v>#DIV/0!</v>
      </c>
      <c r="G269" s="394"/>
      <c r="H269" s="405"/>
      <c r="I269" s="525" t="e">
        <f t="shared" si="17"/>
        <v>#DIV/0!</v>
      </c>
      <c r="J269" s="405"/>
      <c r="K269" s="405"/>
      <c r="L269" s="525" t="e">
        <f t="shared" si="18"/>
        <v>#DIV/0!</v>
      </c>
      <c r="M269" s="394"/>
      <c r="N269" s="405"/>
      <c r="O269" s="525" t="e">
        <f t="shared" si="19"/>
        <v>#DIV/0!</v>
      </c>
    </row>
    <row r="270" spans="1:15" ht="38.25" hidden="1" x14ac:dyDescent="0.25">
      <c r="A270" s="90" t="s">
        <v>5</v>
      </c>
      <c r="B270" s="511" t="s">
        <v>426</v>
      </c>
      <c r="C270" s="4" t="s">
        <v>253</v>
      </c>
      <c r="D270" s="392"/>
      <c r="E270" s="393"/>
      <c r="F270" s="525" t="e">
        <f t="shared" si="16"/>
        <v>#DIV/0!</v>
      </c>
      <c r="G270" s="394"/>
      <c r="H270" s="397"/>
      <c r="I270" s="525" t="e">
        <f t="shared" si="17"/>
        <v>#DIV/0!</v>
      </c>
      <c r="J270" s="397"/>
      <c r="K270" s="397"/>
      <c r="L270" s="525" t="e">
        <f t="shared" si="18"/>
        <v>#DIV/0!</v>
      </c>
      <c r="M270" s="398"/>
      <c r="N270" s="397"/>
      <c r="O270" s="525" t="e">
        <f t="shared" si="19"/>
        <v>#DIV/0!</v>
      </c>
    </row>
    <row r="271" spans="1:15" ht="38.25" hidden="1" x14ac:dyDescent="0.25">
      <c r="A271" s="90" t="s">
        <v>5</v>
      </c>
      <c r="B271" s="511" t="s">
        <v>426</v>
      </c>
      <c r="C271" s="4" t="s">
        <v>254</v>
      </c>
      <c r="D271" s="392"/>
      <c r="E271" s="393"/>
      <c r="F271" s="525" t="e">
        <f t="shared" si="16"/>
        <v>#DIV/0!</v>
      </c>
      <c r="G271" s="394"/>
      <c r="H271" s="397"/>
      <c r="I271" s="525" t="e">
        <f t="shared" si="17"/>
        <v>#DIV/0!</v>
      </c>
      <c r="J271" s="397"/>
      <c r="K271" s="397"/>
      <c r="L271" s="525" t="e">
        <f t="shared" si="18"/>
        <v>#DIV/0!</v>
      </c>
      <c r="M271" s="398"/>
      <c r="N271" s="397"/>
      <c r="O271" s="525" t="e">
        <f t="shared" si="19"/>
        <v>#DIV/0!</v>
      </c>
    </row>
    <row r="272" spans="1:15" ht="38.25" hidden="1" x14ac:dyDescent="0.25">
      <c r="A272" s="90" t="s">
        <v>5</v>
      </c>
      <c r="B272" s="511" t="s">
        <v>426</v>
      </c>
      <c r="C272" s="4" t="s">
        <v>255</v>
      </c>
      <c r="D272" s="392"/>
      <c r="E272" s="393"/>
      <c r="F272" s="525" t="e">
        <f t="shared" si="16"/>
        <v>#DIV/0!</v>
      </c>
      <c r="G272" s="394"/>
      <c r="H272" s="397"/>
      <c r="I272" s="525" t="e">
        <f t="shared" si="17"/>
        <v>#DIV/0!</v>
      </c>
      <c r="J272" s="397"/>
      <c r="K272" s="397"/>
      <c r="L272" s="525" t="e">
        <f t="shared" si="18"/>
        <v>#DIV/0!</v>
      </c>
      <c r="M272" s="398"/>
      <c r="N272" s="397"/>
      <c r="O272" s="525" t="e">
        <f t="shared" si="19"/>
        <v>#DIV/0!</v>
      </c>
    </row>
    <row r="273" spans="1:15" ht="38.25" hidden="1" x14ac:dyDescent="0.25">
      <c r="A273" s="72" t="s">
        <v>5</v>
      </c>
      <c r="B273" s="511" t="s">
        <v>425</v>
      </c>
      <c r="C273" s="82" t="s">
        <v>256</v>
      </c>
      <c r="D273" s="403"/>
      <c r="E273" s="404"/>
      <c r="F273" s="525" t="e">
        <f t="shared" si="16"/>
        <v>#DIV/0!</v>
      </c>
      <c r="G273" s="394"/>
      <c r="H273" s="405"/>
      <c r="I273" s="525" t="e">
        <f t="shared" si="17"/>
        <v>#DIV/0!</v>
      </c>
      <c r="J273" s="405"/>
      <c r="K273" s="405"/>
      <c r="L273" s="525" t="e">
        <f t="shared" si="18"/>
        <v>#DIV/0!</v>
      </c>
      <c r="M273" s="394"/>
      <c r="N273" s="405"/>
      <c r="O273" s="525" t="e">
        <f t="shared" si="19"/>
        <v>#DIV/0!</v>
      </c>
    </row>
    <row r="274" spans="1:15" ht="38.25" hidden="1" x14ac:dyDescent="0.25">
      <c r="A274" s="90" t="s">
        <v>10</v>
      </c>
      <c r="B274" s="511" t="s">
        <v>428</v>
      </c>
      <c r="C274" s="4" t="s">
        <v>257</v>
      </c>
      <c r="D274" s="392"/>
      <c r="E274" s="393"/>
      <c r="F274" s="525" t="e">
        <f t="shared" si="16"/>
        <v>#DIV/0!</v>
      </c>
      <c r="G274" s="394"/>
      <c r="H274" s="397"/>
      <c r="I274" s="525" t="e">
        <f t="shared" si="17"/>
        <v>#DIV/0!</v>
      </c>
      <c r="J274" s="397"/>
      <c r="K274" s="397"/>
      <c r="L274" s="525" t="e">
        <f t="shared" si="18"/>
        <v>#DIV/0!</v>
      </c>
      <c r="M274" s="398"/>
      <c r="N274" s="397"/>
      <c r="O274" s="525" t="e">
        <f t="shared" si="19"/>
        <v>#DIV/0!</v>
      </c>
    </row>
    <row r="275" spans="1:15" ht="38.25" hidden="1" x14ac:dyDescent="0.25">
      <c r="A275" s="72" t="s">
        <v>10</v>
      </c>
      <c r="B275" s="511" t="s">
        <v>429</v>
      </c>
      <c r="C275" s="82" t="s">
        <v>258</v>
      </c>
      <c r="D275" s="403"/>
      <c r="E275" s="404"/>
      <c r="F275" s="525" t="e">
        <f t="shared" si="16"/>
        <v>#DIV/0!</v>
      </c>
      <c r="G275" s="394"/>
      <c r="H275" s="405"/>
      <c r="I275" s="525" t="e">
        <f t="shared" si="17"/>
        <v>#DIV/0!</v>
      </c>
      <c r="J275" s="405"/>
      <c r="K275" s="405"/>
      <c r="L275" s="525" t="e">
        <f t="shared" si="18"/>
        <v>#DIV/0!</v>
      </c>
      <c r="M275" s="394"/>
      <c r="N275" s="405"/>
      <c r="O275" s="525" t="e">
        <f t="shared" si="19"/>
        <v>#DIV/0!</v>
      </c>
    </row>
    <row r="276" spans="1:15" ht="38.25" hidden="1" x14ac:dyDescent="0.25">
      <c r="A276" s="244" t="s">
        <v>10</v>
      </c>
      <c r="B276" s="512" t="s">
        <v>430</v>
      </c>
      <c r="C276" s="152" t="s">
        <v>259</v>
      </c>
      <c r="D276" s="399"/>
      <c r="E276" s="400"/>
      <c r="F276" s="525" t="e">
        <f t="shared" si="16"/>
        <v>#DIV/0!</v>
      </c>
      <c r="G276" s="398"/>
      <c r="H276" s="401"/>
      <c r="I276" s="525" t="e">
        <f t="shared" si="17"/>
        <v>#DIV/0!</v>
      </c>
      <c r="J276" s="401"/>
      <c r="K276" s="401"/>
      <c r="L276" s="525" t="e">
        <f t="shared" si="18"/>
        <v>#DIV/0!</v>
      </c>
      <c r="M276" s="402"/>
      <c r="N276" s="401"/>
      <c r="O276" s="525" t="e">
        <f t="shared" si="19"/>
        <v>#DIV/0!</v>
      </c>
    </row>
    <row r="277" spans="1:15" ht="38.25" hidden="1" x14ac:dyDescent="0.25">
      <c r="A277" s="90" t="s">
        <v>10</v>
      </c>
      <c r="B277" s="511" t="s">
        <v>427</v>
      </c>
      <c r="C277" s="4" t="s">
        <v>260</v>
      </c>
      <c r="D277" s="392"/>
      <c r="E277" s="393"/>
      <c r="F277" s="525" t="e">
        <f t="shared" si="16"/>
        <v>#DIV/0!</v>
      </c>
      <c r="G277" s="394"/>
      <c r="H277" s="397"/>
      <c r="I277" s="525" t="e">
        <f t="shared" si="17"/>
        <v>#DIV/0!</v>
      </c>
      <c r="J277" s="397"/>
      <c r="K277" s="397"/>
      <c r="L277" s="525" t="e">
        <f t="shared" si="18"/>
        <v>#DIV/0!</v>
      </c>
      <c r="M277" s="398"/>
      <c r="N277" s="397"/>
      <c r="O277" s="525" t="e">
        <f t="shared" si="19"/>
        <v>#DIV/0!</v>
      </c>
    </row>
    <row r="278" spans="1:15" ht="38.25" hidden="1" x14ac:dyDescent="0.25">
      <c r="A278" s="244" t="s">
        <v>10</v>
      </c>
      <c r="B278" s="512" t="s">
        <v>430</v>
      </c>
      <c r="C278" s="152" t="s">
        <v>261</v>
      </c>
      <c r="D278" s="399"/>
      <c r="E278" s="400"/>
      <c r="F278" s="525" t="e">
        <f t="shared" si="16"/>
        <v>#DIV/0!</v>
      </c>
      <c r="G278" s="398"/>
      <c r="H278" s="401"/>
      <c r="I278" s="525" t="e">
        <f t="shared" si="17"/>
        <v>#DIV/0!</v>
      </c>
      <c r="J278" s="401"/>
      <c r="K278" s="401"/>
      <c r="L278" s="525" t="e">
        <f t="shared" si="18"/>
        <v>#DIV/0!</v>
      </c>
      <c r="M278" s="402"/>
      <c r="N278" s="401"/>
      <c r="O278" s="525" t="e">
        <f t="shared" si="19"/>
        <v>#DIV/0!</v>
      </c>
    </row>
    <row r="279" spans="1:15" ht="38.25" hidden="1" x14ac:dyDescent="0.25">
      <c r="A279" s="72" t="s">
        <v>10</v>
      </c>
      <c r="B279" s="511" t="s">
        <v>429</v>
      </c>
      <c r="C279" s="82" t="s">
        <v>262</v>
      </c>
      <c r="D279" s="403"/>
      <c r="E279" s="404"/>
      <c r="F279" s="525" t="e">
        <f t="shared" si="16"/>
        <v>#DIV/0!</v>
      </c>
      <c r="G279" s="394"/>
      <c r="H279" s="405"/>
      <c r="I279" s="525" t="e">
        <f t="shared" si="17"/>
        <v>#DIV/0!</v>
      </c>
      <c r="J279" s="405"/>
      <c r="K279" s="405"/>
      <c r="L279" s="525" t="e">
        <f t="shared" si="18"/>
        <v>#DIV/0!</v>
      </c>
      <c r="M279" s="394"/>
      <c r="N279" s="405"/>
      <c r="O279" s="525" t="e">
        <f t="shared" si="19"/>
        <v>#DIV/0!</v>
      </c>
    </row>
    <row r="280" spans="1:15" ht="38.25" hidden="1" x14ac:dyDescent="0.25">
      <c r="A280" s="72" t="s">
        <v>10</v>
      </c>
      <c r="B280" s="511" t="s">
        <v>429</v>
      </c>
      <c r="C280" s="82" t="s">
        <v>263</v>
      </c>
      <c r="D280" s="403"/>
      <c r="E280" s="404"/>
      <c r="F280" s="525" t="e">
        <f t="shared" si="16"/>
        <v>#DIV/0!</v>
      </c>
      <c r="G280" s="394"/>
      <c r="H280" s="405"/>
      <c r="I280" s="525" t="e">
        <f t="shared" si="17"/>
        <v>#DIV/0!</v>
      </c>
      <c r="J280" s="405"/>
      <c r="K280" s="405"/>
      <c r="L280" s="525" t="e">
        <f t="shared" si="18"/>
        <v>#DIV/0!</v>
      </c>
      <c r="M280" s="394"/>
      <c r="N280" s="405"/>
      <c r="O280" s="525" t="e">
        <f t="shared" si="19"/>
        <v>#DIV/0!</v>
      </c>
    </row>
    <row r="281" spans="1:15" ht="38.25" hidden="1" x14ac:dyDescent="0.25">
      <c r="A281" s="90" t="s">
        <v>16</v>
      </c>
      <c r="B281" s="511" t="s">
        <v>432</v>
      </c>
      <c r="C281" s="4" t="s">
        <v>264</v>
      </c>
      <c r="D281" s="392"/>
      <c r="E281" s="393"/>
      <c r="F281" s="525" t="e">
        <f t="shared" si="16"/>
        <v>#DIV/0!</v>
      </c>
      <c r="G281" s="394"/>
      <c r="H281" s="397"/>
      <c r="I281" s="525" t="e">
        <f t="shared" si="17"/>
        <v>#DIV/0!</v>
      </c>
      <c r="J281" s="397"/>
      <c r="K281" s="397"/>
      <c r="L281" s="525" t="e">
        <f t="shared" si="18"/>
        <v>#DIV/0!</v>
      </c>
      <c r="M281" s="398"/>
      <c r="N281" s="397"/>
      <c r="O281" s="525" t="e">
        <f t="shared" si="19"/>
        <v>#DIV/0!</v>
      </c>
    </row>
    <row r="282" spans="1:15" s="42" customFormat="1" ht="51" hidden="1" x14ac:dyDescent="0.25">
      <c r="A282" s="509" t="s">
        <v>16</v>
      </c>
      <c r="B282" s="515" t="s">
        <v>431</v>
      </c>
      <c r="C282" s="130" t="s">
        <v>2591</v>
      </c>
      <c r="D282" s="468"/>
      <c r="E282" s="469"/>
      <c r="F282" s="525" t="e">
        <f t="shared" si="16"/>
        <v>#DIV/0!</v>
      </c>
      <c r="G282" s="425"/>
      <c r="H282" s="470"/>
      <c r="I282" s="525" t="e">
        <f t="shared" si="17"/>
        <v>#DIV/0!</v>
      </c>
      <c r="J282" s="470"/>
      <c r="K282" s="470"/>
      <c r="L282" s="525" t="e">
        <f t="shared" si="18"/>
        <v>#DIV/0!</v>
      </c>
      <c r="M282" s="425"/>
      <c r="N282" s="470"/>
      <c r="O282" s="525" t="e">
        <f t="shared" si="19"/>
        <v>#DIV/0!</v>
      </c>
    </row>
    <row r="283" spans="1:15" ht="51" hidden="1" x14ac:dyDescent="0.25">
      <c r="A283" s="72" t="s">
        <v>16</v>
      </c>
      <c r="B283" s="511" t="s">
        <v>431</v>
      </c>
      <c r="C283" s="82" t="s">
        <v>265</v>
      </c>
      <c r="D283" s="471"/>
      <c r="E283" s="472"/>
      <c r="F283" s="525" t="e">
        <f t="shared" si="16"/>
        <v>#DIV/0!</v>
      </c>
      <c r="G283" s="417"/>
      <c r="H283" s="416"/>
      <c r="I283" s="525" t="e">
        <f t="shared" si="17"/>
        <v>#DIV/0!</v>
      </c>
      <c r="J283" s="416"/>
      <c r="K283" s="416"/>
      <c r="L283" s="525" t="e">
        <f t="shared" si="18"/>
        <v>#DIV/0!</v>
      </c>
      <c r="M283" s="417"/>
      <c r="N283" s="416"/>
      <c r="O283" s="525" t="e">
        <f t="shared" si="19"/>
        <v>#DIV/0!</v>
      </c>
    </row>
    <row r="284" spans="1:15" ht="51" hidden="1" x14ac:dyDescent="0.25">
      <c r="A284" s="72" t="s">
        <v>16</v>
      </c>
      <c r="B284" s="511" t="s">
        <v>431</v>
      </c>
      <c r="C284" s="82" t="s">
        <v>266</v>
      </c>
      <c r="D284" s="471"/>
      <c r="E284" s="472"/>
      <c r="F284" s="525" t="e">
        <f t="shared" si="16"/>
        <v>#DIV/0!</v>
      </c>
      <c r="G284" s="417"/>
      <c r="H284" s="416"/>
      <c r="I284" s="525" t="e">
        <f t="shared" si="17"/>
        <v>#DIV/0!</v>
      </c>
      <c r="J284" s="416"/>
      <c r="K284" s="416"/>
      <c r="L284" s="525" t="e">
        <f t="shared" si="18"/>
        <v>#DIV/0!</v>
      </c>
      <c r="M284" s="417"/>
      <c r="N284" s="416"/>
      <c r="O284" s="525" t="e">
        <f t="shared" si="19"/>
        <v>#DIV/0!</v>
      </c>
    </row>
    <row r="285" spans="1:15" ht="51" hidden="1" x14ac:dyDescent="0.25">
      <c r="A285" s="72" t="s">
        <v>16</v>
      </c>
      <c r="B285" s="511" t="s">
        <v>431</v>
      </c>
      <c r="C285" s="82" t="s">
        <v>267</v>
      </c>
      <c r="D285" s="471"/>
      <c r="E285" s="472"/>
      <c r="F285" s="525" t="e">
        <f t="shared" si="16"/>
        <v>#DIV/0!</v>
      </c>
      <c r="G285" s="417"/>
      <c r="H285" s="416"/>
      <c r="I285" s="525" t="e">
        <f t="shared" si="17"/>
        <v>#DIV/0!</v>
      </c>
      <c r="J285" s="416"/>
      <c r="K285" s="416"/>
      <c r="L285" s="525" t="e">
        <f t="shared" si="18"/>
        <v>#DIV/0!</v>
      </c>
      <c r="M285" s="417"/>
      <c r="N285" s="416"/>
      <c r="O285" s="525" t="e">
        <f t="shared" si="19"/>
        <v>#DIV/0!</v>
      </c>
    </row>
    <row r="286" spans="1:15" ht="51" hidden="1" x14ac:dyDescent="0.25">
      <c r="A286" s="72" t="s">
        <v>16</v>
      </c>
      <c r="B286" s="511" t="s">
        <v>431</v>
      </c>
      <c r="C286" s="82" t="s">
        <v>268</v>
      </c>
      <c r="D286" s="471"/>
      <c r="E286" s="472"/>
      <c r="F286" s="525" t="e">
        <f t="shared" si="16"/>
        <v>#DIV/0!</v>
      </c>
      <c r="G286" s="417"/>
      <c r="H286" s="416"/>
      <c r="I286" s="525" t="e">
        <f t="shared" si="17"/>
        <v>#DIV/0!</v>
      </c>
      <c r="J286" s="416"/>
      <c r="K286" s="416"/>
      <c r="L286" s="525" t="e">
        <f t="shared" si="18"/>
        <v>#DIV/0!</v>
      </c>
      <c r="M286" s="417"/>
      <c r="N286" s="416"/>
      <c r="O286" s="525" t="e">
        <f t="shared" si="19"/>
        <v>#DIV/0!</v>
      </c>
    </row>
    <row r="287" spans="1:15" ht="51" hidden="1" x14ac:dyDescent="0.25">
      <c r="A287" s="72" t="s">
        <v>16</v>
      </c>
      <c r="B287" s="511" t="s">
        <v>431</v>
      </c>
      <c r="C287" s="82" t="s">
        <v>269</v>
      </c>
      <c r="D287" s="471"/>
      <c r="E287" s="472"/>
      <c r="F287" s="525" t="e">
        <f t="shared" si="16"/>
        <v>#DIV/0!</v>
      </c>
      <c r="G287" s="417"/>
      <c r="H287" s="416"/>
      <c r="I287" s="525" t="e">
        <f t="shared" si="17"/>
        <v>#DIV/0!</v>
      </c>
      <c r="J287" s="416"/>
      <c r="K287" s="416"/>
      <c r="L287" s="525" t="e">
        <f t="shared" si="18"/>
        <v>#DIV/0!</v>
      </c>
      <c r="M287" s="417"/>
      <c r="N287" s="416"/>
      <c r="O287" s="525" t="e">
        <f t="shared" si="19"/>
        <v>#DIV/0!</v>
      </c>
    </row>
    <row r="288" spans="1:15" ht="51" hidden="1" x14ac:dyDescent="0.25">
      <c r="A288" s="72" t="s">
        <v>16</v>
      </c>
      <c r="B288" s="511" t="s">
        <v>431</v>
      </c>
      <c r="C288" s="82" t="s">
        <v>270</v>
      </c>
      <c r="D288" s="471"/>
      <c r="E288" s="472"/>
      <c r="F288" s="525" t="e">
        <f t="shared" si="16"/>
        <v>#DIV/0!</v>
      </c>
      <c r="G288" s="417"/>
      <c r="H288" s="416"/>
      <c r="I288" s="525" t="e">
        <f t="shared" si="17"/>
        <v>#DIV/0!</v>
      </c>
      <c r="J288" s="416"/>
      <c r="K288" s="416"/>
      <c r="L288" s="525" t="e">
        <f t="shared" si="18"/>
        <v>#DIV/0!</v>
      </c>
      <c r="M288" s="417"/>
      <c r="N288" s="416"/>
      <c r="O288" s="525" t="e">
        <f t="shared" si="19"/>
        <v>#DIV/0!</v>
      </c>
    </row>
    <row r="289" spans="1:15" ht="51" hidden="1" x14ac:dyDescent="0.25">
      <c r="A289" s="72" t="s">
        <v>16</v>
      </c>
      <c r="B289" s="511" t="s">
        <v>431</v>
      </c>
      <c r="C289" s="82" t="s">
        <v>271</v>
      </c>
      <c r="D289" s="471"/>
      <c r="E289" s="472"/>
      <c r="F289" s="525" t="e">
        <f t="shared" si="16"/>
        <v>#DIV/0!</v>
      </c>
      <c r="G289" s="417"/>
      <c r="H289" s="416"/>
      <c r="I289" s="525" t="e">
        <f t="shared" si="17"/>
        <v>#DIV/0!</v>
      </c>
      <c r="J289" s="416"/>
      <c r="K289" s="416"/>
      <c r="L289" s="525" t="e">
        <f t="shared" si="18"/>
        <v>#DIV/0!</v>
      </c>
      <c r="M289" s="417"/>
      <c r="N289" s="416"/>
      <c r="O289" s="525" t="e">
        <f t="shared" si="19"/>
        <v>#DIV/0!</v>
      </c>
    </row>
    <row r="290" spans="1:15" ht="51" hidden="1" x14ac:dyDescent="0.25">
      <c r="A290" s="72" t="s">
        <v>16</v>
      </c>
      <c r="B290" s="511" t="s">
        <v>431</v>
      </c>
      <c r="C290" s="82" t="s">
        <v>272</v>
      </c>
      <c r="D290" s="471"/>
      <c r="E290" s="472"/>
      <c r="F290" s="525" t="e">
        <f t="shared" si="16"/>
        <v>#DIV/0!</v>
      </c>
      <c r="G290" s="417"/>
      <c r="H290" s="416"/>
      <c r="I290" s="525" t="e">
        <f t="shared" si="17"/>
        <v>#DIV/0!</v>
      </c>
      <c r="J290" s="416"/>
      <c r="K290" s="416"/>
      <c r="L290" s="525" t="e">
        <f t="shared" si="18"/>
        <v>#DIV/0!</v>
      </c>
      <c r="M290" s="417"/>
      <c r="N290" s="416"/>
      <c r="O290" s="525" t="e">
        <f t="shared" si="19"/>
        <v>#DIV/0!</v>
      </c>
    </row>
    <row r="291" spans="1:15" ht="38.25" hidden="1" x14ac:dyDescent="0.25">
      <c r="A291" s="90" t="s">
        <v>16</v>
      </c>
      <c r="B291" s="518" t="s">
        <v>433</v>
      </c>
      <c r="C291" s="4" t="s">
        <v>273</v>
      </c>
      <c r="D291" s="392"/>
      <c r="E291" s="393"/>
      <c r="F291" s="525" t="e">
        <f t="shared" si="16"/>
        <v>#DIV/0!</v>
      </c>
      <c r="G291" s="473"/>
      <c r="H291" s="397"/>
      <c r="I291" s="525" t="e">
        <f t="shared" si="17"/>
        <v>#DIV/0!</v>
      </c>
      <c r="J291" s="397"/>
      <c r="K291" s="397"/>
      <c r="L291" s="525" t="e">
        <f t="shared" si="18"/>
        <v>#DIV/0!</v>
      </c>
      <c r="M291" s="398"/>
      <c r="N291" s="397"/>
      <c r="O291" s="525" t="e">
        <f t="shared" si="19"/>
        <v>#DIV/0!</v>
      </c>
    </row>
    <row r="292" spans="1:15" ht="38.25" hidden="1" x14ac:dyDescent="0.25">
      <c r="A292" s="90" t="s">
        <v>16</v>
      </c>
      <c r="B292" s="518" t="s">
        <v>433</v>
      </c>
      <c r="C292" s="4" t="s">
        <v>274</v>
      </c>
      <c r="D292" s="392"/>
      <c r="E292" s="395"/>
      <c r="F292" s="525" t="e">
        <f t="shared" si="16"/>
        <v>#DIV/0!</v>
      </c>
      <c r="G292" s="398"/>
      <c r="H292" s="395"/>
      <c r="I292" s="525" t="e">
        <f t="shared" si="17"/>
        <v>#DIV/0!</v>
      </c>
      <c r="J292" s="395"/>
      <c r="K292" s="397"/>
      <c r="L292" s="525" t="e">
        <f t="shared" si="18"/>
        <v>#DIV/0!</v>
      </c>
      <c r="M292" s="398"/>
      <c r="N292" s="397"/>
      <c r="O292" s="525" t="e">
        <f t="shared" si="19"/>
        <v>#DIV/0!</v>
      </c>
    </row>
    <row r="293" spans="1:15" ht="38.25" hidden="1" x14ac:dyDescent="0.25">
      <c r="A293" s="90" t="s">
        <v>16</v>
      </c>
      <c r="B293" s="511" t="s">
        <v>434</v>
      </c>
      <c r="C293" s="4" t="s">
        <v>274</v>
      </c>
      <c r="D293" s="396"/>
      <c r="E293" s="395"/>
      <c r="F293" s="525" t="e">
        <f t="shared" si="16"/>
        <v>#DIV/0!</v>
      </c>
      <c r="G293" s="394"/>
      <c r="H293" s="395"/>
      <c r="I293" s="525" t="e">
        <f t="shared" si="17"/>
        <v>#DIV/0!</v>
      </c>
      <c r="J293" s="395"/>
      <c r="K293" s="397"/>
      <c r="L293" s="525" t="e">
        <f t="shared" si="18"/>
        <v>#DIV/0!</v>
      </c>
      <c r="M293" s="398"/>
      <c r="N293" s="397"/>
      <c r="O293" s="525" t="e">
        <f t="shared" si="19"/>
        <v>#DIV/0!</v>
      </c>
    </row>
    <row r="294" spans="1:15" ht="51" hidden="1" x14ac:dyDescent="0.25">
      <c r="A294" s="90" t="s">
        <v>16</v>
      </c>
      <c r="B294" s="511" t="s">
        <v>2270</v>
      </c>
      <c r="C294" s="4" t="s">
        <v>274</v>
      </c>
      <c r="D294" s="396"/>
      <c r="E294" s="395"/>
      <c r="F294" s="525" t="e">
        <f t="shared" si="16"/>
        <v>#DIV/0!</v>
      </c>
      <c r="G294" s="394"/>
      <c r="H294" s="395"/>
      <c r="I294" s="525" t="e">
        <f t="shared" si="17"/>
        <v>#DIV/0!</v>
      </c>
      <c r="J294" s="395"/>
      <c r="K294" s="397"/>
      <c r="L294" s="525" t="e">
        <f t="shared" si="18"/>
        <v>#DIV/0!</v>
      </c>
      <c r="M294" s="398"/>
      <c r="N294" s="397"/>
      <c r="O294" s="525" t="e">
        <f t="shared" si="19"/>
        <v>#DIV/0!</v>
      </c>
    </row>
    <row r="295" spans="1:15" ht="51" hidden="1" x14ac:dyDescent="0.25">
      <c r="A295" s="72" t="s">
        <v>16</v>
      </c>
      <c r="B295" s="511" t="s">
        <v>431</v>
      </c>
      <c r="C295" s="82" t="s">
        <v>274</v>
      </c>
      <c r="D295" s="474"/>
      <c r="E295" s="472"/>
      <c r="F295" s="525" t="e">
        <f t="shared" si="16"/>
        <v>#DIV/0!</v>
      </c>
      <c r="G295" s="417"/>
      <c r="H295" s="416"/>
      <c r="I295" s="525" t="e">
        <f t="shared" si="17"/>
        <v>#DIV/0!</v>
      </c>
      <c r="J295" s="416"/>
      <c r="K295" s="416"/>
      <c r="L295" s="525" t="e">
        <f t="shared" si="18"/>
        <v>#DIV/0!</v>
      </c>
      <c r="M295" s="417"/>
      <c r="N295" s="416"/>
      <c r="O295" s="525" t="e">
        <f t="shared" si="19"/>
        <v>#DIV/0!</v>
      </c>
    </row>
    <row r="296" spans="1:15" ht="51" hidden="1" x14ac:dyDescent="0.25">
      <c r="A296" s="72" t="s">
        <v>16</v>
      </c>
      <c r="B296" s="511" t="s">
        <v>431</v>
      </c>
      <c r="C296" s="82" t="s">
        <v>275</v>
      </c>
      <c r="D296" s="471"/>
      <c r="E296" s="472"/>
      <c r="F296" s="525" t="e">
        <f t="shared" si="16"/>
        <v>#DIV/0!</v>
      </c>
      <c r="G296" s="417"/>
      <c r="H296" s="416"/>
      <c r="I296" s="525" t="e">
        <f t="shared" si="17"/>
        <v>#DIV/0!</v>
      </c>
      <c r="J296" s="416"/>
      <c r="K296" s="416"/>
      <c r="L296" s="525" t="e">
        <f t="shared" si="18"/>
        <v>#DIV/0!</v>
      </c>
      <c r="M296" s="417"/>
      <c r="N296" s="416"/>
      <c r="O296" s="525" t="e">
        <f t="shared" si="19"/>
        <v>#DIV/0!</v>
      </c>
    </row>
    <row r="297" spans="1:15" ht="51" hidden="1" x14ac:dyDescent="0.25">
      <c r="A297" s="72" t="s">
        <v>16</v>
      </c>
      <c r="B297" s="511" t="s">
        <v>431</v>
      </c>
      <c r="C297" s="82" t="s">
        <v>276</v>
      </c>
      <c r="D297" s="471"/>
      <c r="E297" s="472"/>
      <c r="F297" s="525" t="e">
        <f t="shared" si="16"/>
        <v>#DIV/0!</v>
      </c>
      <c r="G297" s="417"/>
      <c r="H297" s="416"/>
      <c r="I297" s="525" t="e">
        <f t="shared" si="17"/>
        <v>#DIV/0!</v>
      </c>
      <c r="J297" s="416"/>
      <c r="K297" s="416"/>
      <c r="L297" s="525" t="e">
        <f t="shared" si="18"/>
        <v>#DIV/0!</v>
      </c>
      <c r="M297" s="417"/>
      <c r="N297" s="416"/>
      <c r="O297" s="525" t="e">
        <f t="shared" si="19"/>
        <v>#DIV/0!</v>
      </c>
    </row>
    <row r="298" spans="1:15" ht="51" hidden="1" x14ac:dyDescent="0.25">
      <c r="A298" s="72" t="s">
        <v>16</v>
      </c>
      <c r="B298" s="511" t="s">
        <v>431</v>
      </c>
      <c r="C298" s="82" t="s">
        <v>277</v>
      </c>
      <c r="D298" s="471"/>
      <c r="E298" s="472"/>
      <c r="F298" s="525" t="e">
        <f t="shared" si="16"/>
        <v>#DIV/0!</v>
      </c>
      <c r="G298" s="417"/>
      <c r="H298" s="416"/>
      <c r="I298" s="525" t="e">
        <f t="shared" si="17"/>
        <v>#DIV/0!</v>
      </c>
      <c r="J298" s="416"/>
      <c r="K298" s="416"/>
      <c r="L298" s="525" t="e">
        <f t="shared" si="18"/>
        <v>#DIV/0!</v>
      </c>
      <c r="M298" s="417"/>
      <c r="N298" s="416"/>
      <c r="O298" s="525" t="e">
        <f t="shared" si="19"/>
        <v>#DIV/0!</v>
      </c>
    </row>
    <row r="299" spans="1:15" ht="51" hidden="1" x14ac:dyDescent="0.25">
      <c r="A299" s="72" t="s">
        <v>16</v>
      </c>
      <c r="B299" s="511" t="s">
        <v>431</v>
      </c>
      <c r="C299" s="82" t="s">
        <v>278</v>
      </c>
      <c r="D299" s="471"/>
      <c r="E299" s="472"/>
      <c r="F299" s="525" t="e">
        <f t="shared" si="16"/>
        <v>#DIV/0!</v>
      </c>
      <c r="G299" s="417"/>
      <c r="H299" s="416"/>
      <c r="I299" s="525" t="e">
        <f t="shared" si="17"/>
        <v>#DIV/0!</v>
      </c>
      <c r="J299" s="416"/>
      <c r="K299" s="416"/>
      <c r="L299" s="525" t="e">
        <f t="shared" si="18"/>
        <v>#DIV/0!</v>
      </c>
      <c r="M299" s="417"/>
      <c r="N299" s="416"/>
      <c r="O299" s="525" t="e">
        <f t="shared" si="19"/>
        <v>#DIV/0!</v>
      </c>
    </row>
    <row r="300" spans="1:15" ht="51" hidden="1" x14ac:dyDescent="0.25">
      <c r="A300" s="72" t="s">
        <v>16</v>
      </c>
      <c r="B300" s="511" t="s">
        <v>431</v>
      </c>
      <c r="C300" s="82" t="s">
        <v>279</v>
      </c>
      <c r="D300" s="471"/>
      <c r="E300" s="472"/>
      <c r="F300" s="525" t="e">
        <f t="shared" si="16"/>
        <v>#DIV/0!</v>
      </c>
      <c r="G300" s="417"/>
      <c r="H300" s="416"/>
      <c r="I300" s="525" t="e">
        <f t="shared" si="17"/>
        <v>#DIV/0!</v>
      </c>
      <c r="J300" s="416"/>
      <c r="K300" s="416"/>
      <c r="L300" s="525" t="e">
        <f t="shared" si="18"/>
        <v>#DIV/0!</v>
      </c>
      <c r="M300" s="417"/>
      <c r="N300" s="416"/>
      <c r="O300" s="525" t="e">
        <f t="shared" si="19"/>
        <v>#DIV/0!</v>
      </c>
    </row>
    <row r="301" spans="1:15" ht="38.25" hidden="1" x14ac:dyDescent="0.25">
      <c r="A301" s="90" t="s">
        <v>16</v>
      </c>
      <c r="B301" s="511" t="s">
        <v>436</v>
      </c>
      <c r="C301" s="4" t="s">
        <v>280</v>
      </c>
      <c r="D301" s="392"/>
      <c r="E301" s="393"/>
      <c r="F301" s="525" t="e">
        <f t="shared" si="16"/>
        <v>#DIV/0!</v>
      </c>
      <c r="G301" s="394"/>
      <c r="H301" s="397"/>
      <c r="I301" s="525" t="e">
        <f t="shared" si="17"/>
        <v>#DIV/0!</v>
      </c>
      <c r="J301" s="397"/>
      <c r="K301" s="397"/>
      <c r="L301" s="525" t="e">
        <f t="shared" si="18"/>
        <v>#DIV/0!</v>
      </c>
      <c r="M301" s="398"/>
      <c r="N301" s="397"/>
      <c r="O301" s="525" t="e">
        <f t="shared" si="19"/>
        <v>#DIV/0!</v>
      </c>
    </row>
    <row r="302" spans="1:15" ht="51" hidden="1" x14ac:dyDescent="0.25">
      <c r="A302" s="90" t="s">
        <v>13</v>
      </c>
      <c r="B302" s="511" t="s">
        <v>437</v>
      </c>
      <c r="C302" s="4" t="s">
        <v>281</v>
      </c>
      <c r="D302" s="392"/>
      <c r="E302" s="393"/>
      <c r="F302" s="525" t="e">
        <f t="shared" si="16"/>
        <v>#DIV/0!</v>
      </c>
      <c r="G302" s="394"/>
      <c r="H302" s="397"/>
      <c r="I302" s="525" t="e">
        <f t="shared" si="17"/>
        <v>#DIV/0!</v>
      </c>
      <c r="J302" s="397"/>
      <c r="K302" s="397"/>
      <c r="L302" s="525" t="e">
        <f t="shared" si="18"/>
        <v>#DIV/0!</v>
      </c>
      <c r="M302" s="398"/>
      <c r="N302" s="397"/>
      <c r="O302" s="525" t="e">
        <f t="shared" si="19"/>
        <v>#DIV/0!</v>
      </c>
    </row>
    <row r="303" spans="1:15" ht="51" hidden="1" x14ac:dyDescent="0.25">
      <c r="A303" s="90" t="s">
        <v>13</v>
      </c>
      <c r="B303" s="511" t="s">
        <v>438</v>
      </c>
      <c r="C303" s="4" t="s">
        <v>282</v>
      </c>
      <c r="D303" s="392"/>
      <c r="E303" s="393"/>
      <c r="F303" s="525" t="e">
        <f t="shared" si="16"/>
        <v>#DIV/0!</v>
      </c>
      <c r="G303" s="394"/>
      <c r="H303" s="397"/>
      <c r="I303" s="525" t="e">
        <f t="shared" si="17"/>
        <v>#DIV/0!</v>
      </c>
      <c r="J303" s="397"/>
      <c r="K303" s="397"/>
      <c r="L303" s="525" t="e">
        <f t="shared" si="18"/>
        <v>#DIV/0!</v>
      </c>
      <c r="M303" s="398"/>
      <c r="N303" s="397"/>
      <c r="O303" s="525" t="e">
        <f t="shared" si="19"/>
        <v>#DIV/0!</v>
      </c>
    </row>
    <row r="304" spans="1:15" ht="51" hidden="1" x14ac:dyDescent="0.25">
      <c r="A304" s="90" t="s">
        <v>13</v>
      </c>
      <c r="B304" s="511" t="s">
        <v>437</v>
      </c>
      <c r="C304" s="4" t="s">
        <v>283</v>
      </c>
      <c r="D304" s="392"/>
      <c r="E304" s="393"/>
      <c r="F304" s="525" t="e">
        <f t="shared" si="16"/>
        <v>#DIV/0!</v>
      </c>
      <c r="G304" s="394"/>
      <c r="H304" s="397"/>
      <c r="I304" s="525" t="e">
        <f t="shared" si="17"/>
        <v>#DIV/0!</v>
      </c>
      <c r="J304" s="397"/>
      <c r="K304" s="397"/>
      <c r="L304" s="525" t="e">
        <f t="shared" si="18"/>
        <v>#DIV/0!</v>
      </c>
      <c r="M304" s="398"/>
      <c r="N304" s="397"/>
      <c r="O304" s="525" t="e">
        <f t="shared" si="19"/>
        <v>#DIV/0!</v>
      </c>
    </row>
    <row r="305" spans="1:15" ht="38.25" hidden="1" x14ac:dyDescent="0.25">
      <c r="A305" s="90" t="s">
        <v>13</v>
      </c>
      <c r="B305" s="511" t="s">
        <v>416</v>
      </c>
      <c r="C305" s="4" t="s">
        <v>284</v>
      </c>
      <c r="D305" s="392"/>
      <c r="E305" s="393"/>
      <c r="F305" s="525" t="e">
        <f t="shared" si="16"/>
        <v>#DIV/0!</v>
      </c>
      <c r="G305" s="394"/>
      <c r="H305" s="397"/>
      <c r="I305" s="525" t="e">
        <f t="shared" si="17"/>
        <v>#DIV/0!</v>
      </c>
      <c r="J305" s="397"/>
      <c r="K305" s="397"/>
      <c r="L305" s="525" t="e">
        <f t="shared" si="18"/>
        <v>#DIV/0!</v>
      </c>
      <c r="M305" s="398"/>
      <c r="N305" s="397"/>
      <c r="O305" s="525" t="e">
        <f t="shared" si="19"/>
        <v>#DIV/0!</v>
      </c>
    </row>
    <row r="306" spans="1:15" ht="38.25" hidden="1" x14ac:dyDescent="0.25">
      <c r="A306" s="72" t="s">
        <v>13</v>
      </c>
      <c r="B306" s="511" t="s">
        <v>439</v>
      </c>
      <c r="C306" s="82" t="s">
        <v>285</v>
      </c>
      <c r="D306" s="394"/>
      <c r="E306" s="404"/>
      <c r="F306" s="525" t="e">
        <f t="shared" si="16"/>
        <v>#DIV/0!</v>
      </c>
      <c r="G306" s="394"/>
      <c r="H306" s="405"/>
      <c r="I306" s="525" t="e">
        <f t="shared" si="17"/>
        <v>#DIV/0!</v>
      </c>
      <c r="J306" s="405"/>
      <c r="K306" s="405"/>
      <c r="L306" s="525" t="e">
        <f t="shared" si="18"/>
        <v>#DIV/0!</v>
      </c>
      <c r="M306" s="394"/>
      <c r="N306" s="405"/>
      <c r="O306" s="525" t="e">
        <f t="shared" si="19"/>
        <v>#DIV/0!</v>
      </c>
    </row>
    <row r="307" spans="1:15" ht="51" hidden="1" x14ac:dyDescent="0.25">
      <c r="A307" s="90" t="s">
        <v>13</v>
      </c>
      <c r="B307" s="511" t="s">
        <v>440</v>
      </c>
      <c r="C307" s="4" t="s">
        <v>286</v>
      </c>
      <c r="D307" s="392"/>
      <c r="E307" s="395"/>
      <c r="F307" s="525" t="e">
        <f t="shared" si="16"/>
        <v>#DIV/0!</v>
      </c>
      <c r="G307" s="394"/>
      <c r="H307" s="395"/>
      <c r="I307" s="525" t="e">
        <f t="shared" si="17"/>
        <v>#DIV/0!</v>
      </c>
      <c r="J307" s="395"/>
      <c r="K307" s="397"/>
      <c r="L307" s="525" t="e">
        <f t="shared" si="18"/>
        <v>#DIV/0!</v>
      </c>
      <c r="M307" s="398"/>
      <c r="N307" s="397"/>
      <c r="O307" s="525" t="e">
        <f t="shared" si="19"/>
        <v>#DIV/0!</v>
      </c>
    </row>
    <row r="308" spans="1:15" ht="38.25" hidden="1" x14ac:dyDescent="0.25">
      <c r="A308" s="90" t="s">
        <v>13</v>
      </c>
      <c r="B308" s="511" t="s">
        <v>441</v>
      </c>
      <c r="C308" s="4" t="s">
        <v>286</v>
      </c>
      <c r="D308" s="396"/>
      <c r="E308" s="393"/>
      <c r="F308" s="525" t="e">
        <f t="shared" si="16"/>
        <v>#DIV/0!</v>
      </c>
      <c r="G308" s="394"/>
      <c r="H308" s="397"/>
      <c r="I308" s="525" t="e">
        <f t="shared" si="17"/>
        <v>#DIV/0!</v>
      </c>
      <c r="J308" s="397"/>
      <c r="K308" s="397"/>
      <c r="L308" s="525" t="e">
        <f t="shared" si="18"/>
        <v>#DIV/0!</v>
      </c>
      <c r="M308" s="398"/>
      <c r="N308" s="397"/>
      <c r="O308" s="525" t="e">
        <f t="shared" si="19"/>
        <v>#DIV/0!</v>
      </c>
    </row>
    <row r="309" spans="1:15" ht="51" hidden="1" x14ac:dyDescent="0.25">
      <c r="A309" s="90" t="s">
        <v>13</v>
      </c>
      <c r="B309" s="511" t="s">
        <v>440</v>
      </c>
      <c r="C309" s="4" t="s">
        <v>287</v>
      </c>
      <c r="D309" s="392"/>
      <c r="E309" s="393"/>
      <c r="F309" s="525" t="e">
        <f t="shared" si="16"/>
        <v>#DIV/0!</v>
      </c>
      <c r="G309" s="394"/>
      <c r="H309" s="397"/>
      <c r="I309" s="525" t="e">
        <f t="shared" si="17"/>
        <v>#DIV/0!</v>
      </c>
      <c r="J309" s="397"/>
      <c r="K309" s="397"/>
      <c r="L309" s="525" t="e">
        <f t="shared" si="18"/>
        <v>#DIV/0!</v>
      </c>
      <c r="M309" s="398"/>
      <c r="N309" s="397"/>
      <c r="O309" s="525" t="e">
        <f t="shared" si="19"/>
        <v>#DIV/0!</v>
      </c>
    </row>
    <row r="310" spans="1:15" ht="38.25" hidden="1" x14ac:dyDescent="0.25">
      <c r="A310" s="90" t="s">
        <v>13</v>
      </c>
      <c r="B310" s="511" t="s">
        <v>442</v>
      </c>
      <c r="C310" s="4" t="s">
        <v>288</v>
      </c>
      <c r="D310" s="392"/>
      <c r="E310" s="395"/>
      <c r="F310" s="525" t="e">
        <f t="shared" si="16"/>
        <v>#DIV/0!</v>
      </c>
      <c r="G310" s="394"/>
      <c r="H310" s="395"/>
      <c r="I310" s="525" t="e">
        <f t="shared" si="17"/>
        <v>#DIV/0!</v>
      </c>
      <c r="J310" s="395"/>
      <c r="K310" s="397"/>
      <c r="L310" s="525" t="e">
        <f t="shared" si="18"/>
        <v>#DIV/0!</v>
      </c>
      <c r="M310" s="398"/>
      <c r="N310" s="397"/>
      <c r="O310" s="525" t="e">
        <f t="shared" si="19"/>
        <v>#DIV/0!</v>
      </c>
    </row>
    <row r="311" spans="1:15" ht="38.25" hidden="1" x14ac:dyDescent="0.25">
      <c r="A311" s="90" t="s">
        <v>13</v>
      </c>
      <c r="B311" s="511" t="s">
        <v>443</v>
      </c>
      <c r="C311" s="4" t="s">
        <v>288</v>
      </c>
      <c r="D311" s="396"/>
      <c r="E311" s="395"/>
      <c r="F311" s="525" t="e">
        <f t="shared" si="16"/>
        <v>#DIV/0!</v>
      </c>
      <c r="G311" s="394"/>
      <c r="H311" s="395"/>
      <c r="I311" s="525" t="e">
        <f t="shared" si="17"/>
        <v>#DIV/0!</v>
      </c>
      <c r="J311" s="395"/>
      <c r="K311" s="397"/>
      <c r="L311" s="525" t="e">
        <f t="shared" si="18"/>
        <v>#DIV/0!</v>
      </c>
      <c r="M311" s="398"/>
      <c r="N311" s="397"/>
      <c r="O311" s="525" t="e">
        <f t="shared" si="19"/>
        <v>#DIV/0!</v>
      </c>
    </row>
    <row r="312" spans="1:15" ht="38.25" hidden="1" x14ac:dyDescent="0.25">
      <c r="A312" s="90" t="s">
        <v>13</v>
      </c>
      <c r="B312" s="511" t="s">
        <v>444</v>
      </c>
      <c r="C312" s="4" t="s">
        <v>288</v>
      </c>
      <c r="D312" s="475"/>
      <c r="E312" s="476"/>
      <c r="F312" s="525" t="e">
        <f t="shared" si="16"/>
        <v>#DIV/0!</v>
      </c>
      <c r="G312" s="477"/>
      <c r="H312" s="476"/>
      <c r="I312" s="525" t="e">
        <f t="shared" si="17"/>
        <v>#DIV/0!</v>
      </c>
      <c r="J312" s="479"/>
      <c r="K312" s="479"/>
      <c r="L312" s="525" t="e">
        <f t="shared" si="18"/>
        <v>#DIV/0!</v>
      </c>
      <c r="M312" s="478"/>
      <c r="N312" s="479"/>
      <c r="O312" s="525" t="e">
        <f t="shared" si="19"/>
        <v>#DIV/0!</v>
      </c>
    </row>
    <row r="313" spans="1:15" ht="51" hidden="1" x14ac:dyDescent="0.25">
      <c r="A313" s="72" t="s">
        <v>13</v>
      </c>
      <c r="B313" s="511" t="s">
        <v>1901</v>
      </c>
      <c r="C313" s="82" t="s">
        <v>289</v>
      </c>
      <c r="D313" s="403"/>
      <c r="E313" s="404"/>
      <c r="F313" s="525" t="e">
        <f t="shared" si="16"/>
        <v>#DIV/0!</v>
      </c>
      <c r="G313" s="394"/>
      <c r="H313" s="405"/>
      <c r="I313" s="525" t="e">
        <f t="shared" si="17"/>
        <v>#DIV/0!</v>
      </c>
      <c r="J313" s="405"/>
      <c r="K313" s="405"/>
      <c r="L313" s="525" t="e">
        <f t="shared" si="18"/>
        <v>#DIV/0!</v>
      </c>
      <c r="M313" s="394"/>
      <c r="N313" s="405"/>
      <c r="O313" s="525" t="e">
        <f t="shared" si="19"/>
        <v>#DIV/0!</v>
      </c>
    </row>
    <row r="314" spans="1:15" ht="38.25" hidden="1" x14ac:dyDescent="0.25">
      <c r="A314" s="90" t="s">
        <v>13</v>
      </c>
      <c r="B314" s="511" t="s">
        <v>446</v>
      </c>
      <c r="C314" s="4" t="s">
        <v>290</v>
      </c>
      <c r="D314" s="392"/>
      <c r="E314" s="395"/>
      <c r="F314" s="525" t="e">
        <f t="shared" si="16"/>
        <v>#DIV/0!</v>
      </c>
      <c r="G314" s="394"/>
      <c r="H314" s="395"/>
      <c r="I314" s="525" t="e">
        <f t="shared" si="17"/>
        <v>#DIV/0!</v>
      </c>
      <c r="J314" s="395"/>
      <c r="K314" s="397"/>
      <c r="L314" s="525" t="e">
        <f t="shared" si="18"/>
        <v>#DIV/0!</v>
      </c>
      <c r="M314" s="398"/>
      <c r="N314" s="397"/>
      <c r="O314" s="525" t="e">
        <f t="shared" si="19"/>
        <v>#DIV/0!</v>
      </c>
    </row>
    <row r="315" spans="1:15" ht="38.25" hidden="1" x14ac:dyDescent="0.25">
      <c r="A315" s="90" t="s">
        <v>13</v>
      </c>
      <c r="B315" s="511" t="s">
        <v>444</v>
      </c>
      <c r="C315" s="4" t="s">
        <v>290</v>
      </c>
      <c r="D315" s="475"/>
      <c r="E315" s="476"/>
      <c r="F315" s="525" t="e">
        <f t="shared" si="16"/>
        <v>#DIV/0!</v>
      </c>
      <c r="G315" s="477"/>
      <c r="H315" s="476"/>
      <c r="I315" s="525" t="e">
        <f t="shared" si="17"/>
        <v>#DIV/0!</v>
      </c>
      <c r="J315" s="476"/>
      <c r="K315" s="476"/>
      <c r="L315" s="525" t="e">
        <f t="shared" si="18"/>
        <v>#DIV/0!</v>
      </c>
      <c r="M315" s="477"/>
      <c r="N315" s="476"/>
      <c r="O315" s="525" t="e">
        <f t="shared" si="19"/>
        <v>#DIV/0!</v>
      </c>
    </row>
    <row r="316" spans="1:15" ht="38.25" hidden="1" x14ac:dyDescent="0.25">
      <c r="A316" s="90" t="s">
        <v>13</v>
      </c>
      <c r="B316" s="511" t="s">
        <v>444</v>
      </c>
      <c r="C316" s="4" t="s">
        <v>291</v>
      </c>
      <c r="D316" s="477"/>
      <c r="E316" s="480"/>
      <c r="F316" s="525" t="e">
        <f t="shared" si="16"/>
        <v>#DIV/0!</v>
      </c>
      <c r="G316" s="477"/>
      <c r="H316" s="480"/>
      <c r="I316" s="525" t="e">
        <f t="shared" si="17"/>
        <v>#DIV/0!</v>
      </c>
      <c r="J316" s="480"/>
      <c r="K316" s="476"/>
      <c r="L316" s="525" t="e">
        <f t="shared" si="18"/>
        <v>#DIV/0!</v>
      </c>
      <c r="M316" s="477"/>
      <c r="N316" s="476"/>
      <c r="O316" s="525" t="e">
        <f t="shared" si="19"/>
        <v>#DIV/0!</v>
      </c>
    </row>
    <row r="317" spans="1:15" ht="38.25" hidden="1" x14ac:dyDescent="0.25">
      <c r="A317" s="72" t="s">
        <v>13</v>
      </c>
      <c r="B317" s="511" t="s">
        <v>445</v>
      </c>
      <c r="C317" s="47" t="s">
        <v>291</v>
      </c>
      <c r="D317" s="421"/>
      <c r="E317" s="404"/>
      <c r="F317" s="525" t="e">
        <f t="shared" si="16"/>
        <v>#DIV/0!</v>
      </c>
      <c r="G317" s="394"/>
      <c r="H317" s="405"/>
      <c r="I317" s="525" t="e">
        <f t="shared" si="17"/>
        <v>#DIV/0!</v>
      </c>
      <c r="J317" s="405"/>
      <c r="K317" s="405"/>
      <c r="L317" s="525" t="e">
        <f t="shared" si="18"/>
        <v>#DIV/0!</v>
      </c>
      <c r="M317" s="394"/>
      <c r="N317" s="405"/>
      <c r="O317" s="525" t="e">
        <f t="shared" si="19"/>
        <v>#DIV/0!</v>
      </c>
    </row>
    <row r="318" spans="1:15" ht="51" hidden="1" x14ac:dyDescent="0.25">
      <c r="A318" s="90" t="s">
        <v>1</v>
      </c>
      <c r="B318" s="511" t="s">
        <v>452</v>
      </c>
      <c r="C318" s="4" t="s">
        <v>292</v>
      </c>
      <c r="D318" s="392"/>
      <c r="E318" s="393"/>
      <c r="F318" s="525" t="e">
        <f t="shared" si="16"/>
        <v>#DIV/0!</v>
      </c>
      <c r="G318" s="394"/>
      <c r="H318" s="397"/>
      <c r="I318" s="525" t="e">
        <f t="shared" si="17"/>
        <v>#DIV/0!</v>
      </c>
      <c r="J318" s="397"/>
      <c r="K318" s="397"/>
      <c r="L318" s="525" t="e">
        <f t="shared" si="18"/>
        <v>#DIV/0!</v>
      </c>
      <c r="M318" s="398"/>
      <c r="N318" s="397"/>
      <c r="O318" s="525" t="e">
        <f t="shared" si="19"/>
        <v>#DIV/0!</v>
      </c>
    </row>
    <row r="319" spans="1:15" ht="63.75" hidden="1" x14ac:dyDescent="0.25">
      <c r="A319" s="90" t="s">
        <v>1</v>
      </c>
      <c r="B319" s="511" t="s">
        <v>448</v>
      </c>
      <c r="C319" s="4" t="s">
        <v>293</v>
      </c>
      <c r="D319" s="418"/>
      <c r="E319" s="419"/>
      <c r="F319" s="525" t="e">
        <f t="shared" si="16"/>
        <v>#DIV/0!</v>
      </c>
      <c r="G319" s="417"/>
      <c r="H319" s="419"/>
      <c r="I319" s="525" t="e">
        <f t="shared" si="17"/>
        <v>#DIV/0!</v>
      </c>
      <c r="J319" s="419"/>
      <c r="K319" s="419"/>
      <c r="L319" s="525" t="e">
        <f t="shared" si="18"/>
        <v>#DIV/0!</v>
      </c>
      <c r="M319" s="418"/>
      <c r="N319" s="419"/>
      <c r="O319" s="525" t="e">
        <f t="shared" si="19"/>
        <v>#DIV/0!</v>
      </c>
    </row>
    <row r="320" spans="1:15" ht="63.75" hidden="1" x14ac:dyDescent="0.25">
      <c r="A320" s="90" t="s">
        <v>1</v>
      </c>
      <c r="B320" s="511" t="s">
        <v>448</v>
      </c>
      <c r="C320" s="4" t="s">
        <v>294</v>
      </c>
      <c r="D320" s="418"/>
      <c r="E320" s="419"/>
      <c r="F320" s="525" t="e">
        <f t="shared" si="16"/>
        <v>#DIV/0!</v>
      </c>
      <c r="G320" s="417"/>
      <c r="H320" s="419"/>
      <c r="I320" s="525" t="e">
        <f t="shared" si="17"/>
        <v>#DIV/0!</v>
      </c>
      <c r="J320" s="419"/>
      <c r="K320" s="419"/>
      <c r="L320" s="525" t="e">
        <f t="shared" si="18"/>
        <v>#DIV/0!</v>
      </c>
      <c r="M320" s="418"/>
      <c r="N320" s="419"/>
      <c r="O320" s="525" t="e">
        <f t="shared" si="19"/>
        <v>#DIV/0!</v>
      </c>
    </row>
    <row r="321" spans="1:15" ht="63.75" hidden="1" x14ac:dyDescent="0.25">
      <c r="A321" s="90" t="s">
        <v>1</v>
      </c>
      <c r="B321" s="511" t="s">
        <v>448</v>
      </c>
      <c r="C321" s="4" t="s">
        <v>295</v>
      </c>
      <c r="D321" s="418"/>
      <c r="E321" s="411"/>
      <c r="F321" s="525" t="e">
        <f t="shared" si="16"/>
        <v>#DIV/0!</v>
      </c>
      <c r="G321" s="410"/>
      <c r="H321" s="411"/>
      <c r="I321" s="525" t="e">
        <f t="shared" si="17"/>
        <v>#DIV/0!</v>
      </c>
      <c r="J321" s="411"/>
      <c r="K321" s="411"/>
      <c r="L321" s="525" t="e">
        <f t="shared" si="18"/>
        <v>#DIV/0!</v>
      </c>
      <c r="M321" s="410"/>
      <c r="N321" s="411"/>
      <c r="O321" s="525" t="e">
        <f t="shared" si="19"/>
        <v>#DIV/0!</v>
      </c>
    </row>
    <row r="322" spans="1:15" ht="63.75" hidden="1" x14ac:dyDescent="0.25">
      <c r="A322" s="90" t="s">
        <v>1</v>
      </c>
      <c r="B322" s="514" t="s">
        <v>448</v>
      </c>
      <c r="C322" s="10" t="s">
        <v>450</v>
      </c>
      <c r="D322" s="412"/>
      <c r="E322" s="393"/>
      <c r="F322" s="525" t="e">
        <f t="shared" si="16"/>
        <v>#DIV/0!</v>
      </c>
      <c r="G322" s="394"/>
      <c r="H322" s="397"/>
      <c r="I322" s="525" t="e">
        <f t="shared" si="17"/>
        <v>#DIV/0!</v>
      </c>
      <c r="J322" s="397"/>
      <c r="K322" s="397"/>
      <c r="L322" s="525" t="e">
        <f t="shared" si="18"/>
        <v>#DIV/0!</v>
      </c>
      <c r="M322" s="398"/>
      <c r="N322" s="397"/>
      <c r="O322" s="525" t="e">
        <f t="shared" si="19"/>
        <v>#DIV/0!</v>
      </c>
    </row>
    <row r="323" spans="1:15" ht="63.75" hidden="1" x14ac:dyDescent="0.25">
      <c r="A323" s="90" t="s">
        <v>1</v>
      </c>
      <c r="B323" s="511" t="s">
        <v>448</v>
      </c>
      <c r="C323" s="4" t="s">
        <v>296</v>
      </c>
      <c r="D323" s="392"/>
      <c r="E323" s="393"/>
      <c r="F323" s="525" t="e">
        <f t="shared" ref="F323:F349" si="20">(E323/D323)*100</f>
        <v>#DIV/0!</v>
      </c>
      <c r="G323" s="394"/>
      <c r="H323" s="397"/>
      <c r="I323" s="525" t="e">
        <f t="shared" ref="I323:I349" si="21">(H323/G323)*100</f>
        <v>#DIV/0!</v>
      </c>
      <c r="J323" s="397"/>
      <c r="K323" s="397"/>
      <c r="L323" s="525" t="e">
        <f t="shared" ref="L323:L349" si="22">(K323/J323)*100</f>
        <v>#DIV/0!</v>
      </c>
      <c r="M323" s="398"/>
      <c r="N323" s="397"/>
      <c r="O323" s="525" t="e">
        <f t="shared" ref="O323:O349" si="23">(N323/M323)*100</f>
        <v>#DIV/0!</v>
      </c>
    </row>
    <row r="324" spans="1:15" ht="63.75" hidden="1" x14ac:dyDescent="0.25">
      <c r="A324" s="90" t="s">
        <v>1</v>
      </c>
      <c r="B324" s="511" t="s">
        <v>448</v>
      </c>
      <c r="C324" s="4" t="s">
        <v>297</v>
      </c>
      <c r="D324" s="418"/>
      <c r="E324" s="419"/>
      <c r="F324" s="525" t="e">
        <f t="shared" si="20"/>
        <v>#DIV/0!</v>
      </c>
      <c r="G324" s="417"/>
      <c r="H324" s="419"/>
      <c r="I324" s="525" t="e">
        <f t="shared" si="21"/>
        <v>#DIV/0!</v>
      </c>
      <c r="J324" s="419"/>
      <c r="K324" s="419"/>
      <c r="L324" s="525" t="e">
        <f t="shared" si="22"/>
        <v>#DIV/0!</v>
      </c>
      <c r="M324" s="418"/>
      <c r="N324" s="419"/>
      <c r="O324" s="525" t="e">
        <f t="shared" si="23"/>
        <v>#DIV/0!</v>
      </c>
    </row>
    <row r="325" spans="1:15" ht="51" hidden="1" x14ac:dyDescent="0.25">
      <c r="A325" s="90" t="s">
        <v>1</v>
      </c>
      <c r="B325" s="511" t="s">
        <v>447</v>
      </c>
      <c r="C325" s="4" t="s">
        <v>298</v>
      </c>
      <c r="D325" s="398"/>
      <c r="E325" s="397"/>
      <c r="F325" s="525" t="e">
        <f t="shared" si="20"/>
        <v>#DIV/0!</v>
      </c>
      <c r="G325" s="394"/>
      <c r="H325" s="397"/>
      <c r="I325" s="525" t="e">
        <f t="shared" si="21"/>
        <v>#DIV/0!</v>
      </c>
      <c r="J325" s="397"/>
      <c r="K325" s="397"/>
      <c r="L325" s="525" t="e">
        <f t="shared" si="22"/>
        <v>#DIV/0!</v>
      </c>
      <c r="M325" s="398"/>
      <c r="N325" s="397"/>
      <c r="O325" s="525" t="e">
        <f t="shared" si="23"/>
        <v>#DIV/0!</v>
      </c>
    </row>
    <row r="326" spans="1:15" ht="63.75" hidden="1" x14ac:dyDescent="0.25">
      <c r="A326" s="90" t="s">
        <v>1</v>
      </c>
      <c r="B326" s="511" t="s">
        <v>448</v>
      </c>
      <c r="C326" s="4" t="s">
        <v>299</v>
      </c>
      <c r="D326" s="392"/>
      <c r="E326" s="393"/>
      <c r="F326" s="525" t="e">
        <f t="shared" si="20"/>
        <v>#DIV/0!</v>
      </c>
      <c r="G326" s="394"/>
      <c r="H326" s="397"/>
      <c r="I326" s="525" t="e">
        <f t="shared" si="21"/>
        <v>#DIV/0!</v>
      </c>
      <c r="J326" s="397"/>
      <c r="K326" s="397"/>
      <c r="L326" s="525" t="e">
        <f t="shared" si="22"/>
        <v>#DIV/0!</v>
      </c>
      <c r="M326" s="398"/>
      <c r="N326" s="397"/>
      <c r="O326" s="525" t="e">
        <f t="shared" si="23"/>
        <v>#DIV/0!</v>
      </c>
    </row>
    <row r="327" spans="1:15" ht="38.25" hidden="1" x14ac:dyDescent="0.25">
      <c r="A327" s="72" t="s">
        <v>1</v>
      </c>
      <c r="B327" s="511" t="s">
        <v>362</v>
      </c>
      <c r="C327" s="82" t="s">
        <v>300</v>
      </c>
      <c r="D327" s="403"/>
      <c r="E327" s="404"/>
      <c r="F327" s="525" t="e">
        <f t="shared" si="20"/>
        <v>#DIV/0!</v>
      </c>
      <c r="G327" s="394"/>
      <c r="H327" s="405"/>
      <c r="I327" s="525" t="e">
        <f t="shared" si="21"/>
        <v>#DIV/0!</v>
      </c>
      <c r="J327" s="405"/>
      <c r="K327" s="405"/>
      <c r="L327" s="525" t="e">
        <f t="shared" si="22"/>
        <v>#DIV/0!</v>
      </c>
      <c r="M327" s="394"/>
      <c r="N327" s="405"/>
      <c r="O327" s="525" t="e">
        <f t="shared" si="23"/>
        <v>#DIV/0!</v>
      </c>
    </row>
    <row r="328" spans="1:15" ht="38.25" hidden="1" x14ac:dyDescent="0.25">
      <c r="A328" s="90" t="s">
        <v>1</v>
      </c>
      <c r="B328" s="511" t="s">
        <v>453</v>
      </c>
      <c r="C328" s="4" t="s">
        <v>301</v>
      </c>
      <c r="D328" s="392"/>
      <c r="E328" s="393"/>
      <c r="F328" s="525" t="e">
        <f t="shared" si="20"/>
        <v>#DIV/0!</v>
      </c>
      <c r="G328" s="394"/>
      <c r="H328" s="397"/>
      <c r="I328" s="525" t="e">
        <f t="shared" si="21"/>
        <v>#DIV/0!</v>
      </c>
      <c r="J328" s="397"/>
      <c r="K328" s="397"/>
      <c r="L328" s="525" t="e">
        <f t="shared" si="22"/>
        <v>#DIV/0!</v>
      </c>
      <c r="M328" s="398"/>
      <c r="N328" s="397"/>
      <c r="O328" s="525" t="e">
        <f t="shared" si="23"/>
        <v>#DIV/0!</v>
      </c>
    </row>
    <row r="329" spans="1:15" ht="38.25" hidden="1" x14ac:dyDescent="0.25">
      <c r="A329" s="90" t="s">
        <v>1</v>
      </c>
      <c r="B329" s="511" t="s">
        <v>454</v>
      </c>
      <c r="C329" s="4" t="s">
        <v>302</v>
      </c>
      <c r="D329" s="392"/>
      <c r="E329" s="393"/>
      <c r="F329" s="525" t="e">
        <f t="shared" si="20"/>
        <v>#DIV/0!</v>
      </c>
      <c r="G329" s="394"/>
      <c r="H329" s="397"/>
      <c r="I329" s="525" t="e">
        <f t="shared" si="21"/>
        <v>#DIV/0!</v>
      </c>
      <c r="J329" s="397"/>
      <c r="K329" s="397"/>
      <c r="L329" s="525" t="e">
        <f t="shared" si="22"/>
        <v>#DIV/0!</v>
      </c>
      <c r="M329" s="398"/>
      <c r="N329" s="397"/>
      <c r="O329" s="525" t="e">
        <f t="shared" si="23"/>
        <v>#DIV/0!</v>
      </c>
    </row>
    <row r="330" spans="1:15" ht="38.25" hidden="1" x14ac:dyDescent="0.25">
      <c r="A330" s="90" t="s">
        <v>1</v>
      </c>
      <c r="B330" s="511" t="s">
        <v>455</v>
      </c>
      <c r="C330" s="4" t="s">
        <v>303</v>
      </c>
      <c r="D330" s="392"/>
      <c r="E330" s="393"/>
      <c r="F330" s="525" t="e">
        <f t="shared" si="20"/>
        <v>#DIV/0!</v>
      </c>
      <c r="G330" s="394"/>
      <c r="H330" s="397"/>
      <c r="I330" s="525" t="e">
        <f t="shared" si="21"/>
        <v>#DIV/0!</v>
      </c>
      <c r="J330" s="397"/>
      <c r="K330" s="397"/>
      <c r="L330" s="525" t="e">
        <f t="shared" si="22"/>
        <v>#DIV/0!</v>
      </c>
      <c r="M330" s="398"/>
      <c r="N330" s="397"/>
      <c r="O330" s="525" t="e">
        <f t="shared" si="23"/>
        <v>#DIV/0!</v>
      </c>
    </row>
    <row r="331" spans="1:15" ht="38.25" hidden="1" x14ac:dyDescent="0.25">
      <c r="A331" s="90" t="s">
        <v>1</v>
      </c>
      <c r="B331" s="511" t="s">
        <v>351</v>
      </c>
      <c r="C331" s="4" t="s">
        <v>304</v>
      </c>
      <c r="D331" s="392"/>
      <c r="E331" s="393"/>
      <c r="F331" s="525" t="e">
        <f t="shared" si="20"/>
        <v>#DIV/0!</v>
      </c>
      <c r="G331" s="394"/>
      <c r="H331" s="397"/>
      <c r="I331" s="525" t="e">
        <f t="shared" si="21"/>
        <v>#DIV/0!</v>
      </c>
      <c r="J331" s="397"/>
      <c r="K331" s="397"/>
      <c r="L331" s="525" t="e">
        <f t="shared" si="22"/>
        <v>#DIV/0!</v>
      </c>
      <c r="M331" s="398"/>
      <c r="N331" s="397"/>
      <c r="O331" s="525" t="e">
        <f t="shared" si="23"/>
        <v>#DIV/0!</v>
      </c>
    </row>
    <row r="332" spans="1:15" ht="38.25" hidden="1" x14ac:dyDescent="0.25">
      <c r="A332" s="90" t="s">
        <v>1</v>
      </c>
      <c r="B332" s="511" t="s">
        <v>456</v>
      </c>
      <c r="C332" s="4" t="s">
        <v>305</v>
      </c>
      <c r="D332" s="392"/>
      <c r="E332" s="393"/>
      <c r="F332" s="525" t="e">
        <f t="shared" si="20"/>
        <v>#DIV/0!</v>
      </c>
      <c r="G332" s="394"/>
      <c r="H332" s="397"/>
      <c r="I332" s="525" t="e">
        <f t="shared" si="21"/>
        <v>#DIV/0!</v>
      </c>
      <c r="J332" s="397"/>
      <c r="K332" s="397"/>
      <c r="L332" s="525" t="e">
        <f t="shared" si="22"/>
        <v>#DIV/0!</v>
      </c>
      <c r="M332" s="398"/>
      <c r="N332" s="397"/>
      <c r="O332" s="525" t="e">
        <f t="shared" si="23"/>
        <v>#DIV/0!</v>
      </c>
    </row>
    <row r="333" spans="1:15" ht="51" hidden="1" x14ac:dyDescent="0.25">
      <c r="A333" s="90" t="s">
        <v>1</v>
      </c>
      <c r="B333" s="511" t="s">
        <v>447</v>
      </c>
      <c r="C333" s="4" t="s">
        <v>306</v>
      </c>
      <c r="D333" s="398"/>
      <c r="E333" s="397"/>
      <c r="F333" s="525" t="e">
        <f t="shared" si="20"/>
        <v>#DIV/0!</v>
      </c>
      <c r="G333" s="394"/>
      <c r="H333" s="397"/>
      <c r="I333" s="525" t="e">
        <f t="shared" si="21"/>
        <v>#DIV/0!</v>
      </c>
      <c r="J333" s="397"/>
      <c r="K333" s="397"/>
      <c r="L333" s="525" t="e">
        <f t="shared" si="22"/>
        <v>#DIV/0!</v>
      </c>
      <c r="M333" s="398"/>
      <c r="N333" s="397"/>
      <c r="O333" s="525" t="e">
        <f t="shared" si="23"/>
        <v>#DIV/0!</v>
      </c>
    </row>
    <row r="334" spans="1:15" ht="38.25" hidden="1" x14ac:dyDescent="0.25">
      <c r="A334" s="90" t="s">
        <v>1</v>
      </c>
      <c r="B334" s="511" t="s">
        <v>455</v>
      </c>
      <c r="C334" s="4" t="s">
        <v>307</v>
      </c>
      <c r="D334" s="392"/>
      <c r="E334" s="393"/>
      <c r="F334" s="525" t="e">
        <f t="shared" si="20"/>
        <v>#DIV/0!</v>
      </c>
      <c r="G334" s="394"/>
      <c r="H334" s="397"/>
      <c r="I334" s="525" t="e">
        <f t="shared" si="21"/>
        <v>#DIV/0!</v>
      </c>
      <c r="J334" s="397"/>
      <c r="K334" s="397"/>
      <c r="L334" s="525" t="e">
        <f t="shared" si="22"/>
        <v>#DIV/0!</v>
      </c>
      <c r="M334" s="398"/>
      <c r="N334" s="397"/>
      <c r="O334" s="525" t="e">
        <f t="shared" si="23"/>
        <v>#DIV/0!</v>
      </c>
    </row>
    <row r="335" spans="1:15" ht="51" hidden="1" x14ac:dyDescent="0.25">
      <c r="A335" s="244" t="s">
        <v>1</v>
      </c>
      <c r="B335" s="512" t="s">
        <v>347</v>
      </c>
      <c r="C335" s="4" t="s">
        <v>2345</v>
      </c>
      <c r="D335" s="399"/>
      <c r="E335" s="400"/>
      <c r="F335" s="525" t="e">
        <f t="shared" si="20"/>
        <v>#DIV/0!</v>
      </c>
      <c r="G335" s="398"/>
      <c r="H335" s="401"/>
      <c r="I335" s="525" t="e">
        <f t="shared" si="21"/>
        <v>#DIV/0!</v>
      </c>
      <c r="J335" s="397"/>
      <c r="K335" s="397"/>
      <c r="L335" s="525" t="e">
        <f t="shared" si="22"/>
        <v>#DIV/0!</v>
      </c>
      <c r="M335" s="398"/>
      <c r="N335" s="401"/>
      <c r="O335" s="525" t="e">
        <f t="shared" si="23"/>
        <v>#DIV/0!</v>
      </c>
    </row>
    <row r="336" spans="1:15" ht="38.25" hidden="1" x14ac:dyDescent="0.25">
      <c r="A336" s="90" t="s">
        <v>1</v>
      </c>
      <c r="B336" s="511" t="s">
        <v>454</v>
      </c>
      <c r="C336" s="4" t="s">
        <v>309</v>
      </c>
      <c r="D336" s="392"/>
      <c r="E336" s="393"/>
      <c r="F336" s="525" t="e">
        <f t="shared" si="20"/>
        <v>#DIV/0!</v>
      </c>
      <c r="G336" s="394"/>
      <c r="H336" s="397"/>
      <c r="I336" s="525" t="e">
        <f t="shared" si="21"/>
        <v>#DIV/0!</v>
      </c>
      <c r="J336" s="397"/>
      <c r="K336" s="397"/>
      <c r="L336" s="525" t="e">
        <f t="shared" si="22"/>
        <v>#DIV/0!</v>
      </c>
      <c r="M336" s="398"/>
      <c r="N336" s="397"/>
      <c r="O336" s="525" t="e">
        <f t="shared" si="23"/>
        <v>#DIV/0!</v>
      </c>
    </row>
    <row r="337" spans="1:16" ht="38.25" hidden="1" x14ac:dyDescent="0.25">
      <c r="A337" s="90" t="s">
        <v>1</v>
      </c>
      <c r="B337" s="511" t="s">
        <v>454</v>
      </c>
      <c r="C337" s="4" t="s">
        <v>310</v>
      </c>
      <c r="D337" s="392"/>
      <c r="E337" s="393"/>
      <c r="F337" s="525" t="e">
        <f t="shared" si="20"/>
        <v>#DIV/0!</v>
      </c>
      <c r="G337" s="394"/>
      <c r="H337" s="397"/>
      <c r="I337" s="525" t="e">
        <f t="shared" si="21"/>
        <v>#DIV/0!</v>
      </c>
      <c r="J337" s="397"/>
      <c r="K337" s="397"/>
      <c r="L337" s="525" t="e">
        <f t="shared" si="22"/>
        <v>#DIV/0!</v>
      </c>
      <c r="M337" s="398"/>
      <c r="N337" s="397"/>
      <c r="O337" s="525" t="e">
        <f t="shared" si="23"/>
        <v>#DIV/0!</v>
      </c>
    </row>
    <row r="338" spans="1:16" ht="51" hidden="1" x14ac:dyDescent="0.25">
      <c r="A338" s="244" t="s">
        <v>1</v>
      </c>
      <c r="B338" s="512" t="s">
        <v>347</v>
      </c>
      <c r="C338" s="4" t="s">
        <v>2346</v>
      </c>
      <c r="D338" s="399"/>
      <c r="E338" s="400"/>
      <c r="F338" s="525" t="e">
        <f t="shared" si="20"/>
        <v>#DIV/0!</v>
      </c>
      <c r="G338" s="398"/>
      <c r="H338" s="401"/>
      <c r="I338" s="525" t="e">
        <f t="shared" si="21"/>
        <v>#DIV/0!</v>
      </c>
      <c r="J338" s="397"/>
      <c r="K338" s="397"/>
      <c r="L338" s="525" t="e">
        <f t="shared" si="22"/>
        <v>#DIV/0!</v>
      </c>
      <c r="M338" s="398"/>
      <c r="N338" s="397"/>
      <c r="O338" s="525" t="e">
        <f t="shared" si="23"/>
        <v>#DIV/0!</v>
      </c>
    </row>
    <row r="339" spans="1:16" ht="51" hidden="1" x14ac:dyDescent="0.25">
      <c r="A339" s="90" t="s">
        <v>1</v>
      </c>
      <c r="B339" s="511" t="s">
        <v>447</v>
      </c>
      <c r="C339" s="4" t="s">
        <v>312</v>
      </c>
      <c r="D339" s="398"/>
      <c r="E339" s="397"/>
      <c r="F339" s="525" t="e">
        <f t="shared" si="20"/>
        <v>#DIV/0!</v>
      </c>
      <c r="G339" s="394"/>
      <c r="H339" s="397"/>
      <c r="I339" s="525" t="e">
        <f t="shared" si="21"/>
        <v>#DIV/0!</v>
      </c>
      <c r="J339" s="397"/>
      <c r="K339" s="397"/>
      <c r="L339" s="525" t="e">
        <f t="shared" si="22"/>
        <v>#DIV/0!</v>
      </c>
      <c r="M339" s="398"/>
      <c r="N339" s="397"/>
      <c r="O339" s="525" t="e">
        <f t="shared" si="23"/>
        <v>#DIV/0!</v>
      </c>
    </row>
    <row r="340" spans="1:16" ht="63.75" hidden="1" x14ac:dyDescent="0.25">
      <c r="A340" s="90" t="s">
        <v>1</v>
      </c>
      <c r="B340" s="511" t="s">
        <v>448</v>
      </c>
      <c r="C340" s="4" t="s">
        <v>313</v>
      </c>
      <c r="D340" s="392"/>
      <c r="E340" s="413"/>
      <c r="F340" s="525" t="e">
        <f t="shared" si="20"/>
        <v>#DIV/0!</v>
      </c>
      <c r="G340" s="414"/>
      <c r="H340" s="415"/>
      <c r="I340" s="525" t="e">
        <f t="shared" si="21"/>
        <v>#DIV/0!</v>
      </c>
      <c r="J340" s="415"/>
      <c r="K340" s="415"/>
      <c r="L340" s="525" t="e">
        <f t="shared" si="22"/>
        <v>#DIV/0!</v>
      </c>
      <c r="M340" s="414"/>
      <c r="N340" s="415"/>
      <c r="O340" s="525" t="e">
        <f t="shared" si="23"/>
        <v>#DIV/0!</v>
      </c>
    </row>
    <row r="341" spans="1:16" ht="63.75" hidden="1" x14ac:dyDescent="0.25">
      <c r="A341" s="90" t="s">
        <v>1</v>
      </c>
      <c r="B341" s="514" t="s">
        <v>448</v>
      </c>
      <c r="C341" s="10" t="s">
        <v>451</v>
      </c>
      <c r="D341" s="412"/>
      <c r="E341" s="393"/>
      <c r="F341" s="525" t="e">
        <f t="shared" si="20"/>
        <v>#DIV/0!</v>
      </c>
      <c r="G341" s="394"/>
      <c r="H341" s="397"/>
      <c r="I341" s="525" t="e">
        <f t="shared" si="21"/>
        <v>#DIV/0!</v>
      </c>
      <c r="J341" s="397"/>
      <c r="K341" s="397"/>
      <c r="L341" s="525" t="e">
        <f t="shared" si="22"/>
        <v>#DIV/0!</v>
      </c>
      <c r="M341" s="398"/>
      <c r="N341" s="397"/>
      <c r="O341" s="525" t="e">
        <f t="shared" si="23"/>
        <v>#DIV/0!</v>
      </c>
    </row>
    <row r="342" spans="1:16" ht="38.25" hidden="1" x14ac:dyDescent="0.25">
      <c r="A342" s="72" t="s">
        <v>1</v>
      </c>
      <c r="B342" s="511" t="s">
        <v>449</v>
      </c>
      <c r="C342" s="82" t="s">
        <v>314</v>
      </c>
      <c r="D342" s="403"/>
      <c r="E342" s="404"/>
      <c r="F342" s="525" t="e">
        <f t="shared" si="20"/>
        <v>#DIV/0!</v>
      </c>
      <c r="G342" s="394"/>
      <c r="H342" s="405"/>
      <c r="I342" s="525" t="e">
        <f t="shared" si="21"/>
        <v>#DIV/0!</v>
      </c>
      <c r="J342" s="405"/>
      <c r="K342" s="405"/>
      <c r="L342" s="525" t="e">
        <f t="shared" si="22"/>
        <v>#DIV/0!</v>
      </c>
      <c r="M342" s="394"/>
      <c r="N342" s="405"/>
      <c r="O342" s="525" t="e">
        <f t="shared" si="23"/>
        <v>#DIV/0!</v>
      </c>
    </row>
    <row r="343" spans="1:16" ht="63.75" hidden="1" x14ac:dyDescent="0.25">
      <c r="A343" s="90" t="s">
        <v>1</v>
      </c>
      <c r="B343" s="511" t="s">
        <v>448</v>
      </c>
      <c r="C343" s="4" t="s">
        <v>315</v>
      </c>
      <c r="D343" s="418"/>
      <c r="E343" s="419"/>
      <c r="F343" s="525" t="e">
        <f t="shared" si="20"/>
        <v>#DIV/0!</v>
      </c>
      <c r="G343" s="417"/>
      <c r="H343" s="419"/>
      <c r="I343" s="525" t="e">
        <f t="shared" si="21"/>
        <v>#DIV/0!</v>
      </c>
      <c r="J343" s="419"/>
      <c r="K343" s="419"/>
      <c r="L343" s="525" t="e">
        <f t="shared" si="22"/>
        <v>#DIV/0!</v>
      </c>
      <c r="M343" s="418"/>
      <c r="N343" s="419"/>
      <c r="O343" s="525" t="e">
        <f t="shared" si="23"/>
        <v>#DIV/0!</v>
      </c>
    </row>
    <row r="344" spans="1:16" ht="51" hidden="1" x14ac:dyDescent="0.25">
      <c r="A344" s="90" t="s">
        <v>1</v>
      </c>
      <c r="B344" s="511" t="s">
        <v>457</v>
      </c>
      <c r="C344" s="4" t="s">
        <v>316</v>
      </c>
      <c r="D344" s="438"/>
      <c r="E344" s="481"/>
      <c r="F344" s="525" t="e">
        <f t="shared" si="20"/>
        <v>#DIV/0!</v>
      </c>
      <c r="G344" s="482"/>
      <c r="H344" s="481"/>
      <c r="I344" s="525" t="e">
        <f t="shared" si="21"/>
        <v>#DIV/0!</v>
      </c>
      <c r="J344" s="484"/>
      <c r="K344" s="481"/>
      <c r="L344" s="525" t="e">
        <f t="shared" si="22"/>
        <v>#DIV/0!</v>
      </c>
      <c r="M344" s="483"/>
      <c r="N344" s="484"/>
      <c r="O344" s="525" t="e">
        <f t="shared" si="23"/>
        <v>#DIV/0!</v>
      </c>
      <c r="P344" s="3"/>
    </row>
    <row r="345" spans="1:16" ht="38.25" hidden="1" x14ac:dyDescent="0.25">
      <c r="A345" s="522" t="s">
        <v>3</v>
      </c>
      <c r="B345" s="519" t="s">
        <v>2804</v>
      </c>
      <c r="C345" s="13" t="s">
        <v>1804</v>
      </c>
      <c r="D345" s="485"/>
      <c r="E345" s="486"/>
      <c r="F345" s="525" t="e">
        <f t="shared" si="20"/>
        <v>#DIV/0!</v>
      </c>
      <c r="G345" s="487"/>
      <c r="H345" s="486"/>
      <c r="I345" s="525" t="e">
        <f t="shared" si="21"/>
        <v>#DIV/0!</v>
      </c>
      <c r="J345" s="486"/>
      <c r="K345" s="486"/>
      <c r="L345" s="525" t="e">
        <f t="shared" si="22"/>
        <v>#DIV/0!</v>
      </c>
      <c r="M345" s="487"/>
      <c r="N345" s="486"/>
      <c r="O345" s="525" t="e">
        <f t="shared" si="23"/>
        <v>#DIV/0!</v>
      </c>
      <c r="P345" s="3"/>
    </row>
    <row r="346" spans="1:16" ht="51" hidden="1" x14ac:dyDescent="0.25">
      <c r="A346" s="522" t="s">
        <v>9</v>
      </c>
      <c r="B346" s="519" t="s">
        <v>1816</v>
      </c>
      <c r="C346" s="85" t="s">
        <v>1827</v>
      </c>
      <c r="D346" s="488"/>
      <c r="E346" s="489"/>
      <c r="F346" s="525" t="e">
        <f t="shared" si="20"/>
        <v>#DIV/0!</v>
      </c>
      <c r="G346" s="488"/>
      <c r="H346" s="489"/>
      <c r="I346" s="525" t="e">
        <f t="shared" si="21"/>
        <v>#DIV/0!</v>
      </c>
      <c r="J346" s="489"/>
      <c r="K346" s="486"/>
      <c r="L346" s="525" t="e">
        <f t="shared" si="22"/>
        <v>#DIV/0!</v>
      </c>
      <c r="M346" s="488"/>
      <c r="N346" s="489"/>
      <c r="O346" s="525" t="e">
        <f t="shared" si="23"/>
        <v>#DIV/0!</v>
      </c>
    </row>
    <row r="347" spans="1:16" ht="45.75" hidden="1" x14ac:dyDescent="0.25">
      <c r="A347" s="227" t="s">
        <v>13</v>
      </c>
      <c r="B347" s="520" t="s">
        <v>2184</v>
      </c>
      <c r="D347" s="485"/>
      <c r="E347" s="486"/>
      <c r="F347" s="525" t="e">
        <f t="shared" si="20"/>
        <v>#DIV/0!</v>
      </c>
      <c r="G347" s="490"/>
      <c r="H347" s="491"/>
      <c r="I347" s="525" t="e">
        <f t="shared" si="21"/>
        <v>#DIV/0!</v>
      </c>
      <c r="J347" s="486"/>
      <c r="K347" s="486"/>
      <c r="L347" s="525" t="e">
        <f t="shared" si="22"/>
        <v>#DIV/0!</v>
      </c>
      <c r="M347" s="487"/>
      <c r="N347" s="486"/>
      <c r="O347" s="525" t="e">
        <f t="shared" si="23"/>
        <v>#DIV/0!</v>
      </c>
    </row>
    <row r="348" spans="1:16" ht="38.25" hidden="1" x14ac:dyDescent="0.25">
      <c r="A348" s="522" t="s">
        <v>9</v>
      </c>
      <c r="B348" s="512" t="s">
        <v>374</v>
      </c>
      <c r="C348" s="111" t="s">
        <v>2536</v>
      </c>
      <c r="D348" s="485"/>
      <c r="E348" s="486"/>
      <c r="F348" s="525" t="e">
        <f t="shared" si="20"/>
        <v>#DIV/0!</v>
      </c>
      <c r="G348" s="487"/>
      <c r="H348" s="486"/>
      <c r="I348" s="525" t="e">
        <f t="shared" si="21"/>
        <v>#DIV/0!</v>
      </c>
      <c r="J348" s="486"/>
      <c r="K348" s="486"/>
      <c r="L348" s="525" t="e">
        <f t="shared" si="22"/>
        <v>#DIV/0!</v>
      </c>
      <c r="M348" s="487"/>
      <c r="N348" s="486"/>
      <c r="O348" s="525" t="e">
        <f t="shared" si="23"/>
        <v>#DIV/0!</v>
      </c>
    </row>
    <row r="349" spans="1:16" ht="39" hidden="1" thickBot="1" x14ac:dyDescent="0.3">
      <c r="A349" s="72" t="s">
        <v>14</v>
      </c>
      <c r="B349" s="288" t="s">
        <v>2546</v>
      </c>
      <c r="C349" s="111" t="s">
        <v>2547</v>
      </c>
      <c r="D349" s="492"/>
      <c r="E349" s="493"/>
      <c r="F349" s="526" t="e">
        <f t="shared" si="20"/>
        <v>#DIV/0!</v>
      </c>
      <c r="G349" s="494"/>
      <c r="H349" s="493"/>
      <c r="I349" s="526" t="e">
        <f t="shared" si="21"/>
        <v>#DIV/0!</v>
      </c>
      <c r="J349" s="493"/>
      <c r="K349" s="493"/>
      <c r="L349" s="526" t="e">
        <f t="shared" si="22"/>
        <v>#DIV/0!</v>
      </c>
      <c r="M349" s="494"/>
      <c r="N349" s="493"/>
      <c r="O349" s="526" t="e">
        <f t="shared" si="23"/>
        <v>#DIV/0!</v>
      </c>
    </row>
  </sheetData>
  <sheetProtection sheet="1" formatCells="0"/>
  <autoFilter ref="A1:O349">
    <filterColumn colId="0">
      <filters>
        <filter val="Sisačko-moslavačka"/>
      </filters>
    </filterColumn>
    <filterColumn colId="1">
      <filters>
        <filter val="PRIVREDA d.o.o. _x000a_(12266526926) Gundulićeva 14, 44250 Petrinja"/>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49"/>
  <sheetViews>
    <sheetView workbookViewId="0">
      <selection activeCell="L354" sqref="L354"/>
    </sheetView>
  </sheetViews>
  <sheetFormatPr defaultRowHeight="12.75" x14ac:dyDescent="0.2"/>
  <cols>
    <col min="1" max="1" width="11" style="13" customWidth="1"/>
    <col min="2" max="2" width="20.85546875" style="13" customWidth="1"/>
    <col min="3" max="3" width="15.140625" style="13" customWidth="1"/>
    <col min="4" max="4" width="13.28515625" style="13"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1.75" thickBot="1" x14ac:dyDescent="0.25">
      <c r="A1" s="1" t="s">
        <v>0</v>
      </c>
      <c r="B1" s="2" t="s">
        <v>333</v>
      </c>
      <c r="C1" s="1" t="s">
        <v>22</v>
      </c>
      <c r="D1" s="499" t="s">
        <v>786</v>
      </c>
      <c r="E1" s="497" t="s">
        <v>777</v>
      </c>
      <c r="F1" s="498" t="s">
        <v>779</v>
      </c>
      <c r="G1" s="497" t="s">
        <v>776</v>
      </c>
      <c r="H1" s="497" t="s">
        <v>778</v>
      </c>
      <c r="I1" s="497" t="s">
        <v>780</v>
      </c>
      <c r="J1" s="43" t="s">
        <v>787</v>
      </c>
      <c r="K1" s="44" t="s">
        <v>781</v>
      </c>
      <c r="L1" s="45" t="s">
        <v>783</v>
      </c>
      <c r="M1" s="505" t="s">
        <v>782</v>
      </c>
      <c r="N1" s="506" t="s">
        <v>784</v>
      </c>
      <c r="O1" s="504" t="s">
        <v>785</v>
      </c>
    </row>
    <row r="2" spans="1:15" ht="38.25" hidden="1" x14ac:dyDescent="0.2">
      <c r="A2" s="4" t="s">
        <v>7</v>
      </c>
      <c r="B2" s="5" t="s">
        <v>327</v>
      </c>
      <c r="C2" s="4" t="s">
        <v>23</v>
      </c>
      <c r="D2" s="386"/>
      <c r="E2" s="387"/>
      <c r="F2" s="495" t="e">
        <f>(E2/D2)*100</f>
        <v>#DIV/0!</v>
      </c>
      <c r="G2" s="388"/>
      <c r="H2" s="389"/>
      <c r="I2" s="495" t="e">
        <f>(H2/G2)*100</f>
        <v>#DIV/0!</v>
      </c>
      <c r="J2" s="389"/>
      <c r="K2" s="390"/>
      <c r="L2" s="495" t="e">
        <f>(K2/J2)*100</f>
        <v>#DIV/0!</v>
      </c>
      <c r="M2" s="391"/>
      <c r="N2" s="390"/>
      <c r="O2" s="495" t="e">
        <f>(N2/M2)*100</f>
        <v>#DIV/0!</v>
      </c>
    </row>
    <row r="3" spans="1:15" ht="51" hidden="1" x14ac:dyDescent="0.2">
      <c r="A3" s="4" t="s">
        <v>7</v>
      </c>
      <c r="B3" s="5" t="s">
        <v>328</v>
      </c>
      <c r="C3" s="4" t="s">
        <v>23</v>
      </c>
      <c r="D3" s="392"/>
      <c r="E3" s="393"/>
      <c r="F3" s="500" t="e">
        <f t="shared" ref="F3:F66" si="0">(E3/D3)*100</f>
        <v>#DIV/0!</v>
      </c>
      <c r="G3" s="394"/>
      <c r="H3" s="395"/>
      <c r="I3" s="500" t="e">
        <f t="shared" ref="I3:I66" si="1">(H3/G3)*100</f>
        <v>#DIV/0!</v>
      </c>
      <c r="J3" s="395"/>
      <c r="K3" s="397"/>
      <c r="L3" s="500" t="e">
        <f t="shared" ref="L3:L66" si="2">(K3/J3)*100</f>
        <v>#DIV/0!</v>
      </c>
      <c r="M3" s="398"/>
      <c r="N3" s="397"/>
      <c r="O3" s="500" t="e">
        <f t="shared" ref="O3:O66" si="3">(N3/M3)*100</f>
        <v>#DIV/0!</v>
      </c>
    </row>
    <row r="4" spans="1:15" ht="38.25" hidden="1" x14ac:dyDescent="0.2">
      <c r="A4" s="4" t="s">
        <v>7</v>
      </c>
      <c r="B4" s="5" t="s">
        <v>329</v>
      </c>
      <c r="C4" s="4" t="s">
        <v>23</v>
      </c>
      <c r="D4" s="392"/>
      <c r="E4" s="393"/>
      <c r="F4" s="500" t="e">
        <f t="shared" si="0"/>
        <v>#DIV/0!</v>
      </c>
      <c r="G4" s="394"/>
      <c r="H4" s="397"/>
      <c r="I4" s="500" t="e">
        <f t="shared" si="1"/>
        <v>#DIV/0!</v>
      </c>
      <c r="J4" s="397"/>
      <c r="K4" s="397"/>
      <c r="L4" s="500" t="e">
        <f t="shared" si="2"/>
        <v>#DIV/0!</v>
      </c>
      <c r="M4" s="398"/>
      <c r="N4" s="397"/>
      <c r="O4" s="500" t="e">
        <f t="shared" si="3"/>
        <v>#DIV/0!</v>
      </c>
    </row>
    <row r="5" spans="1:15" ht="51" hidden="1" x14ac:dyDescent="0.2">
      <c r="A5" s="152" t="s">
        <v>7</v>
      </c>
      <c r="B5" s="112" t="s">
        <v>2357</v>
      </c>
      <c r="C5" s="152" t="s">
        <v>24</v>
      </c>
      <c r="D5" s="399"/>
      <c r="E5" s="400"/>
      <c r="F5" s="500" t="e">
        <f t="shared" si="0"/>
        <v>#DIV/0!</v>
      </c>
      <c r="G5" s="398"/>
      <c r="H5" s="401"/>
      <c r="I5" s="500" t="e">
        <f t="shared" si="1"/>
        <v>#DIV/0!</v>
      </c>
      <c r="J5" s="401"/>
      <c r="K5" s="401"/>
      <c r="L5" s="500" t="e">
        <f t="shared" si="2"/>
        <v>#DIV/0!</v>
      </c>
      <c r="M5" s="402"/>
      <c r="N5" s="401"/>
      <c r="O5" s="500" t="e">
        <f t="shared" si="3"/>
        <v>#DIV/0!</v>
      </c>
    </row>
    <row r="6" spans="1:15" ht="51" hidden="1" x14ac:dyDescent="0.2">
      <c r="A6" s="152" t="s">
        <v>7</v>
      </c>
      <c r="B6" s="112" t="s">
        <v>2357</v>
      </c>
      <c r="C6" s="152" t="s">
        <v>25</v>
      </c>
      <c r="D6" s="399"/>
      <c r="E6" s="400"/>
      <c r="F6" s="500" t="e">
        <f t="shared" si="0"/>
        <v>#DIV/0!</v>
      </c>
      <c r="G6" s="398"/>
      <c r="H6" s="401"/>
      <c r="I6" s="500" t="e">
        <f t="shared" si="1"/>
        <v>#DIV/0!</v>
      </c>
      <c r="J6" s="401"/>
      <c r="K6" s="401"/>
      <c r="L6" s="500" t="e">
        <f t="shared" si="2"/>
        <v>#DIV/0!</v>
      </c>
      <c r="M6" s="402"/>
      <c r="N6" s="401"/>
      <c r="O6" s="500" t="e">
        <f t="shared" si="3"/>
        <v>#DIV/0!</v>
      </c>
    </row>
    <row r="7" spans="1:15" ht="51" hidden="1" x14ac:dyDescent="0.2">
      <c r="A7" s="4" t="s">
        <v>7</v>
      </c>
      <c r="B7" s="5" t="s">
        <v>330</v>
      </c>
      <c r="C7" s="4" t="s">
        <v>26</v>
      </c>
      <c r="D7" s="392"/>
      <c r="E7" s="393"/>
      <c r="F7" s="500" t="e">
        <f t="shared" si="0"/>
        <v>#DIV/0!</v>
      </c>
      <c r="G7" s="394"/>
      <c r="H7" s="397"/>
      <c r="I7" s="500" t="e">
        <f t="shared" si="1"/>
        <v>#DIV/0!</v>
      </c>
      <c r="J7" s="397"/>
      <c r="K7" s="397"/>
      <c r="L7" s="500" t="e">
        <f t="shared" si="2"/>
        <v>#DIV/0!</v>
      </c>
      <c r="M7" s="398"/>
      <c r="N7" s="397"/>
      <c r="O7" s="500" t="e">
        <f t="shared" si="3"/>
        <v>#DIV/0!</v>
      </c>
    </row>
    <row r="8" spans="1:15" ht="51" hidden="1" x14ac:dyDescent="0.2">
      <c r="A8" s="4" t="s">
        <v>7</v>
      </c>
      <c r="B8" s="5" t="s">
        <v>330</v>
      </c>
      <c r="C8" s="4" t="s">
        <v>27</v>
      </c>
      <c r="D8" s="392"/>
      <c r="E8" s="393"/>
      <c r="F8" s="500" t="e">
        <f t="shared" si="0"/>
        <v>#DIV/0!</v>
      </c>
      <c r="G8" s="394"/>
      <c r="H8" s="397"/>
      <c r="I8" s="500" t="e">
        <f t="shared" si="1"/>
        <v>#DIV/0!</v>
      </c>
      <c r="J8" s="397"/>
      <c r="K8" s="397"/>
      <c r="L8" s="500" t="e">
        <f t="shared" si="2"/>
        <v>#DIV/0!</v>
      </c>
      <c r="M8" s="398"/>
      <c r="N8" s="397"/>
      <c r="O8" s="500" t="e">
        <f t="shared" si="3"/>
        <v>#DIV/0!</v>
      </c>
    </row>
    <row r="9" spans="1:15" ht="51" hidden="1" x14ac:dyDescent="0.2">
      <c r="A9" s="4" t="s">
        <v>7</v>
      </c>
      <c r="B9" s="5" t="s">
        <v>330</v>
      </c>
      <c r="C9" s="4" t="s">
        <v>28</v>
      </c>
      <c r="D9" s="392"/>
      <c r="E9" s="393"/>
      <c r="F9" s="500" t="e">
        <f t="shared" si="0"/>
        <v>#DIV/0!</v>
      </c>
      <c r="G9" s="394"/>
      <c r="H9" s="397"/>
      <c r="I9" s="500" t="e">
        <f t="shared" si="1"/>
        <v>#DIV/0!</v>
      </c>
      <c r="J9" s="397"/>
      <c r="K9" s="397"/>
      <c r="L9" s="500" t="e">
        <f t="shared" si="2"/>
        <v>#DIV/0!</v>
      </c>
      <c r="M9" s="398"/>
      <c r="N9" s="397"/>
      <c r="O9" s="500" t="e">
        <f t="shared" si="3"/>
        <v>#DIV/0!</v>
      </c>
    </row>
    <row r="10" spans="1:15" ht="38.25" hidden="1" x14ac:dyDescent="0.2">
      <c r="A10" s="82" t="s">
        <v>7</v>
      </c>
      <c r="B10" s="5" t="s">
        <v>331</v>
      </c>
      <c r="C10" s="82" t="s">
        <v>29</v>
      </c>
      <c r="D10" s="403"/>
      <c r="E10" s="404"/>
      <c r="F10" s="500" t="e">
        <f t="shared" si="0"/>
        <v>#DIV/0!</v>
      </c>
      <c r="G10" s="394"/>
      <c r="H10" s="405"/>
      <c r="I10" s="500" t="e">
        <f t="shared" si="1"/>
        <v>#DIV/0!</v>
      </c>
      <c r="J10" s="405"/>
      <c r="K10" s="405"/>
      <c r="L10" s="500" t="e">
        <f t="shared" si="2"/>
        <v>#DIV/0!</v>
      </c>
      <c r="M10" s="394"/>
      <c r="N10" s="405"/>
      <c r="O10" s="500" t="e">
        <f t="shared" si="3"/>
        <v>#DIV/0!</v>
      </c>
    </row>
    <row r="11" spans="1:15" ht="38.25" hidden="1" x14ac:dyDescent="0.2">
      <c r="A11" s="4" t="s">
        <v>7</v>
      </c>
      <c r="B11" s="5" t="s">
        <v>332</v>
      </c>
      <c r="C11" s="4" t="s">
        <v>30</v>
      </c>
      <c r="D11" s="392"/>
      <c r="E11" s="393"/>
      <c r="F11" s="500" t="e">
        <f t="shared" si="0"/>
        <v>#DIV/0!</v>
      </c>
      <c r="G11" s="394"/>
      <c r="H11" s="397"/>
      <c r="I11" s="500" t="e">
        <f t="shared" si="1"/>
        <v>#DIV/0!</v>
      </c>
      <c r="J11" s="397"/>
      <c r="K11" s="397"/>
      <c r="L11" s="500" t="e">
        <f t="shared" si="2"/>
        <v>#DIV/0!</v>
      </c>
      <c r="M11" s="398"/>
      <c r="N11" s="397"/>
      <c r="O11" s="500" t="e">
        <f t="shared" si="3"/>
        <v>#DIV/0!</v>
      </c>
    </row>
    <row r="12" spans="1:15" ht="56.25" hidden="1" x14ac:dyDescent="0.2">
      <c r="A12" s="4" t="s">
        <v>7</v>
      </c>
      <c r="B12" s="170" t="s">
        <v>2832</v>
      </c>
      <c r="C12" s="4" t="s">
        <v>31</v>
      </c>
      <c r="D12" s="392"/>
      <c r="E12" s="393"/>
      <c r="F12" s="500" t="e">
        <f t="shared" si="0"/>
        <v>#DIV/0!</v>
      </c>
      <c r="G12" s="394"/>
      <c r="H12" s="397"/>
      <c r="I12" s="500" t="e">
        <f t="shared" si="1"/>
        <v>#DIV/0!</v>
      </c>
      <c r="J12" s="397"/>
      <c r="K12" s="397"/>
      <c r="L12" s="500" t="e">
        <f t="shared" si="2"/>
        <v>#DIV/0!</v>
      </c>
      <c r="M12" s="398"/>
      <c r="N12" s="397"/>
      <c r="O12" s="500" t="e">
        <f t="shared" si="3"/>
        <v>#DIV/0!</v>
      </c>
    </row>
    <row r="13" spans="1:15" ht="63.75" hidden="1" x14ac:dyDescent="0.2">
      <c r="A13" s="126" t="s">
        <v>12</v>
      </c>
      <c r="B13" s="127" t="s">
        <v>2042</v>
      </c>
      <c r="C13" s="126" t="s">
        <v>32</v>
      </c>
      <c r="D13" s="406"/>
      <c r="E13" s="407"/>
      <c r="F13" s="500" t="e">
        <f t="shared" si="0"/>
        <v>#DIV/0!</v>
      </c>
      <c r="G13" s="408"/>
      <c r="H13" s="409"/>
      <c r="I13" s="500" t="e">
        <f t="shared" si="1"/>
        <v>#DIV/0!</v>
      </c>
      <c r="J13" s="409"/>
      <c r="K13" s="409"/>
      <c r="L13" s="500" t="e">
        <f t="shared" si="2"/>
        <v>#DIV/0!</v>
      </c>
      <c r="M13" s="408"/>
      <c r="N13" s="409"/>
      <c r="O13" s="500" t="e">
        <f t="shared" si="3"/>
        <v>#DIV/0!</v>
      </c>
    </row>
    <row r="14" spans="1:15" ht="38.25" hidden="1" x14ac:dyDescent="0.2">
      <c r="A14" s="82" t="s">
        <v>12</v>
      </c>
      <c r="B14" s="9" t="s">
        <v>324</v>
      </c>
      <c r="C14" s="10" t="s">
        <v>323</v>
      </c>
      <c r="D14" s="410"/>
      <c r="E14" s="411"/>
      <c r="F14" s="500" t="e">
        <f t="shared" si="0"/>
        <v>#DIV/0!</v>
      </c>
      <c r="G14" s="410"/>
      <c r="H14" s="411"/>
      <c r="I14" s="500" t="e">
        <f t="shared" si="1"/>
        <v>#DIV/0!</v>
      </c>
      <c r="J14" s="411"/>
      <c r="K14" s="411"/>
      <c r="L14" s="500" t="e">
        <f t="shared" si="2"/>
        <v>#DIV/0!</v>
      </c>
      <c r="M14" s="410"/>
      <c r="N14" s="411"/>
      <c r="O14" s="500" t="e">
        <f t="shared" si="3"/>
        <v>#DIV/0!</v>
      </c>
    </row>
    <row r="15" spans="1:15" ht="51" hidden="1" x14ac:dyDescent="0.2">
      <c r="A15" s="82" t="s">
        <v>12</v>
      </c>
      <c r="B15" s="9" t="s">
        <v>325</v>
      </c>
      <c r="C15" s="10" t="s">
        <v>33</v>
      </c>
      <c r="D15" s="410"/>
      <c r="E15" s="411"/>
      <c r="F15" s="500" t="e">
        <f t="shared" si="0"/>
        <v>#DIV/0!</v>
      </c>
      <c r="G15" s="410"/>
      <c r="H15" s="411"/>
      <c r="I15" s="500" t="e">
        <f t="shared" si="1"/>
        <v>#DIV/0!</v>
      </c>
      <c r="J15" s="411"/>
      <c r="K15" s="411"/>
      <c r="L15" s="500" t="e">
        <f t="shared" si="2"/>
        <v>#DIV/0!</v>
      </c>
      <c r="M15" s="410"/>
      <c r="N15" s="411"/>
      <c r="O15" s="500" t="e">
        <f t="shared" si="3"/>
        <v>#DIV/0!</v>
      </c>
    </row>
    <row r="16" spans="1:15" ht="38.25" hidden="1" x14ac:dyDescent="0.2">
      <c r="A16" s="4" t="s">
        <v>12</v>
      </c>
      <c r="B16" s="9" t="s">
        <v>326</v>
      </c>
      <c r="C16" s="10" t="s">
        <v>34</v>
      </c>
      <c r="D16" s="412"/>
      <c r="E16" s="413"/>
      <c r="F16" s="500" t="e">
        <f t="shared" si="0"/>
        <v>#DIV/0!</v>
      </c>
      <c r="G16" s="414"/>
      <c r="H16" s="415"/>
      <c r="I16" s="500" t="e">
        <f t="shared" si="1"/>
        <v>#DIV/0!</v>
      </c>
      <c r="J16" s="415"/>
      <c r="K16" s="415"/>
      <c r="L16" s="500" t="e">
        <f t="shared" si="2"/>
        <v>#DIV/0!</v>
      </c>
      <c r="M16" s="414"/>
      <c r="N16" s="415"/>
      <c r="O16" s="500" t="e">
        <f t="shared" si="3"/>
        <v>#DIV/0!</v>
      </c>
    </row>
    <row r="17" spans="1:15" ht="51" hidden="1" x14ac:dyDescent="0.2">
      <c r="A17" s="82" t="s">
        <v>12</v>
      </c>
      <c r="B17" s="9" t="s">
        <v>325</v>
      </c>
      <c r="C17" s="10" t="s">
        <v>35</v>
      </c>
      <c r="D17" s="410"/>
      <c r="E17" s="416"/>
      <c r="F17" s="500" t="e">
        <f t="shared" si="0"/>
        <v>#DIV/0!</v>
      </c>
      <c r="G17" s="417"/>
      <c r="H17" s="416"/>
      <c r="I17" s="500" t="e">
        <f t="shared" si="1"/>
        <v>#DIV/0!</v>
      </c>
      <c r="J17" s="416"/>
      <c r="K17" s="416"/>
      <c r="L17" s="500" t="e">
        <f t="shared" si="2"/>
        <v>#DIV/0!</v>
      </c>
      <c r="M17" s="417"/>
      <c r="N17" s="416"/>
      <c r="O17" s="500" t="e">
        <f t="shared" si="3"/>
        <v>#DIV/0!</v>
      </c>
    </row>
    <row r="18" spans="1:15" ht="38.25" hidden="1" x14ac:dyDescent="0.2">
      <c r="A18" s="82" t="s">
        <v>19</v>
      </c>
      <c r="B18" s="5" t="s">
        <v>334</v>
      </c>
      <c r="C18" s="82" t="s">
        <v>36</v>
      </c>
      <c r="D18" s="403"/>
      <c r="E18" s="404"/>
      <c r="F18" s="500" t="e">
        <f t="shared" si="0"/>
        <v>#DIV/0!</v>
      </c>
      <c r="G18" s="394"/>
      <c r="H18" s="405"/>
      <c r="I18" s="500" t="e">
        <f t="shared" si="1"/>
        <v>#DIV/0!</v>
      </c>
      <c r="J18" s="405"/>
      <c r="K18" s="405"/>
      <c r="L18" s="500" t="e">
        <f t="shared" si="2"/>
        <v>#DIV/0!</v>
      </c>
      <c r="M18" s="394"/>
      <c r="N18" s="405"/>
      <c r="O18" s="500" t="e">
        <f t="shared" si="3"/>
        <v>#DIV/0!</v>
      </c>
    </row>
    <row r="19" spans="1:15" ht="38.25" hidden="1" x14ac:dyDescent="0.2">
      <c r="A19" s="82" t="s">
        <v>19</v>
      </c>
      <c r="B19" s="5" t="s">
        <v>334</v>
      </c>
      <c r="C19" s="82" t="s">
        <v>37</v>
      </c>
      <c r="D19" s="403"/>
      <c r="E19" s="404"/>
      <c r="F19" s="500" t="e">
        <f t="shared" si="0"/>
        <v>#DIV/0!</v>
      </c>
      <c r="G19" s="394"/>
      <c r="H19" s="405"/>
      <c r="I19" s="500" t="e">
        <f t="shared" si="1"/>
        <v>#DIV/0!</v>
      </c>
      <c r="J19" s="405"/>
      <c r="K19" s="405"/>
      <c r="L19" s="500" t="e">
        <f t="shared" si="2"/>
        <v>#DIV/0!</v>
      </c>
      <c r="M19" s="394"/>
      <c r="N19" s="405"/>
      <c r="O19" s="500" t="e">
        <f t="shared" si="3"/>
        <v>#DIV/0!</v>
      </c>
    </row>
    <row r="20" spans="1:15" ht="51" hidden="1" x14ac:dyDescent="0.2">
      <c r="A20" s="4" t="s">
        <v>19</v>
      </c>
      <c r="B20" s="5" t="s">
        <v>335</v>
      </c>
      <c r="C20" s="4" t="s">
        <v>38</v>
      </c>
      <c r="D20" s="392"/>
      <c r="E20" s="393"/>
      <c r="F20" s="500" t="e">
        <f t="shared" si="0"/>
        <v>#DIV/0!</v>
      </c>
      <c r="G20" s="394"/>
      <c r="H20" s="397"/>
      <c r="I20" s="500" t="e">
        <f t="shared" si="1"/>
        <v>#DIV/0!</v>
      </c>
      <c r="J20" s="397"/>
      <c r="K20" s="397"/>
      <c r="L20" s="500" t="e">
        <f t="shared" si="2"/>
        <v>#DIV/0!</v>
      </c>
      <c r="M20" s="398"/>
      <c r="N20" s="397"/>
      <c r="O20" s="500" t="e">
        <f t="shared" si="3"/>
        <v>#DIV/0!</v>
      </c>
    </row>
    <row r="21" spans="1:15" ht="51" hidden="1" x14ac:dyDescent="0.2">
      <c r="A21" s="4" t="s">
        <v>19</v>
      </c>
      <c r="B21" s="5" t="s">
        <v>335</v>
      </c>
      <c r="C21" s="4" t="s">
        <v>39</v>
      </c>
      <c r="D21" s="392"/>
      <c r="E21" s="393"/>
      <c r="F21" s="500" t="e">
        <f t="shared" si="0"/>
        <v>#DIV/0!</v>
      </c>
      <c r="G21" s="394"/>
      <c r="H21" s="397"/>
      <c r="I21" s="500" t="e">
        <f t="shared" si="1"/>
        <v>#DIV/0!</v>
      </c>
      <c r="J21" s="397"/>
      <c r="K21" s="397"/>
      <c r="L21" s="500" t="e">
        <f t="shared" si="2"/>
        <v>#DIV/0!</v>
      </c>
      <c r="M21" s="398"/>
      <c r="N21" s="397"/>
      <c r="O21" s="500" t="e">
        <f t="shared" si="3"/>
        <v>#DIV/0!</v>
      </c>
    </row>
    <row r="22" spans="1:15" ht="38.25" hidden="1" x14ac:dyDescent="0.2">
      <c r="A22" s="4" t="s">
        <v>19</v>
      </c>
      <c r="B22" s="5" t="s">
        <v>336</v>
      </c>
      <c r="C22" s="4" t="s">
        <v>40</v>
      </c>
      <c r="D22" s="392"/>
      <c r="E22" s="393"/>
      <c r="F22" s="500" t="e">
        <f t="shared" si="0"/>
        <v>#DIV/0!</v>
      </c>
      <c r="G22" s="394"/>
      <c r="H22" s="397"/>
      <c r="I22" s="500" t="e">
        <f t="shared" si="1"/>
        <v>#DIV/0!</v>
      </c>
      <c r="J22" s="397"/>
      <c r="K22" s="397"/>
      <c r="L22" s="500" t="e">
        <f t="shared" si="2"/>
        <v>#DIV/0!</v>
      </c>
      <c r="M22" s="398"/>
      <c r="N22" s="397"/>
      <c r="O22" s="500" t="e">
        <f t="shared" si="3"/>
        <v>#DIV/0!</v>
      </c>
    </row>
    <row r="23" spans="1:15" ht="38.25" hidden="1" x14ac:dyDescent="0.2">
      <c r="A23" s="90" t="s">
        <v>19</v>
      </c>
      <c r="B23" s="72" t="s">
        <v>337</v>
      </c>
      <c r="C23" s="90" t="s">
        <v>41</v>
      </c>
      <c r="D23" s="418"/>
      <c r="E23" s="419"/>
      <c r="F23" s="500" t="e">
        <f t="shared" si="0"/>
        <v>#DIV/0!</v>
      </c>
      <c r="G23" s="417"/>
      <c r="H23" s="419"/>
      <c r="I23" s="500" t="e">
        <f t="shared" si="1"/>
        <v>#DIV/0!</v>
      </c>
      <c r="J23" s="419"/>
      <c r="K23" s="419"/>
      <c r="L23" s="500" t="e">
        <f t="shared" si="2"/>
        <v>#DIV/0!</v>
      </c>
      <c r="M23" s="418"/>
      <c r="N23" s="419"/>
      <c r="O23" s="500" t="e">
        <f t="shared" si="3"/>
        <v>#DIV/0!</v>
      </c>
    </row>
    <row r="24" spans="1:15" ht="38.25" hidden="1" x14ac:dyDescent="0.2">
      <c r="A24" s="4" t="s">
        <v>19</v>
      </c>
      <c r="B24" s="5" t="s">
        <v>338</v>
      </c>
      <c r="C24" s="4" t="s">
        <v>42</v>
      </c>
      <c r="D24" s="392"/>
      <c r="E24" s="393"/>
      <c r="F24" s="500" t="e">
        <f t="shared" si="0"/>
        <v>#DIV/0!</v>
      </c>
      <c r="G24" s="394"/>
      <c r="H24" s="397"/>
      <c r="I24" s="500" t="e">
        <f t="shared" si="1"/>
        <v>#DIV/0!</v>
      </c>
      <c r="J24" s="397"/>
      <c r="K24" s="397"/>
      <c r="L24" s="500" t="e">
        <f t="shared" si="2"/>
        <v>#DIV/0!</v>
      </c>
      <c r="M24" s="398"/>
      <c r="N24" s="397"/>
      <c r="O24" s="500" t="e">
        <f t="shared" si="3"/>
        <v>#DIV/0!</v>
      </c>
    </row>
    <row r="25" spans="1:15" ht="38.25" hidden="1" x14ac:dyDescent="0.2">
      <c r="A25" s="4" t="s">
        <v>19</v>
      </c>
      <c r="B25" s="5" t="s">
        <v>339</v>
      </c>
      <c r="C25" s="4" t="s">
        <v>43</v>
      </c>
      <c r="D25" s="392"/>
      <c r="E25" s="393"/>
      <c r="F25" s="500" t="e">
        <f t="shared" si="0"/>
        <v>#DIV/0!</v>
      </c>
      <c r="G25" s="394"/>
      <c r="H25" s="395"/>
      <c r="I25" s="500" t="e">
        <f t="shared" si="1"/>
        <v>#DIV/0!</v>
      </c>
      <c r="J25" s="395"/>
      <c r="K25" s="397"/>
      <c r="L25" s="500" t="e">
        <f t="shared" si="2"/>
        <v>#DIV/0!</v>
      </c>
      <c r="M25" s="398"/>
      <c r="N25" s="397"/>
      <c r="O25" s="500" t="e">
        <f t="shared" si="3"/>
        <v>#DIV/0!</v>
      </c>
    </row>
    <row r="26" spans="1:15" ht="38.25" hidden="1" x14ac:dyDescent="0.2">
      <c r="A26" s="4" t="s">
        <v>19</v>
      </c>
      <c r="B26" s="5" t="s">
        <v>340</v>
      </c>
      <c r="C26" s="4" t="s">
        <v>43</v>
      </c>
      <c r="D26" s="392"/>
      <c r="E26" s="393"/>
      <c r="F26" s="500" t="e">
        <f t="shared" si="0"/>
        <v>#DIV/0!</v>
      </c>
      <c r="G26" s="394"/>
      <c r="H26" s="397"/>
      <c r="I26" s="500" t="e">
        <f t="shared" si="1"/>
        <v>#DIV/0!</v>
      </c>
      <c r="J26" s="397"/>
      <c r="K26" s="397"/>
      <c r="L26" s="500" t="e">
        <f t="shared" si="2"/>
        <v>#DIV/0!</v>
      </c>
      <c r="M26" s="398"/>
      <c r="N26" s="397"/>
      <c r="O26" s="500" t="e">
        <f t="shared" si="3"/>
        <v>#DIV/0!</v>
      </c>
    </row>
    <row r="27" spans="1:15" ht="38.25" hidden="1" x14ac:dyDescent="0.2">
      <c r="A27" s="4" t="s">
        <v>19</v>
      </c>
      <c r="B27" s="5" t="s">
        <v>341</v>
      </c>
      <c r="C27" s="4" t="s">
        <v>44</v>
      </c>
      <c r="D27" s="392"/>
      <c r="E27" s="393"/>
      <c r="F27" s="500" t="e">
        <f t="shared" si="0"/>
        <v>#DIV/0!</v>
      </c>
      <c r="G27" s="394"/>
      <c r="H27" s="397"/>
      <c r="I27" s="500" t="e">
        <f t="shared" si="1"/>
        <v>#DIV/0!</v>
      </c>
      <c r="J27" s="397"/>
      <c r="K27" s="397"/>
      <c r="L27" s="500" t="e">
        <f t="shared" si="2"/>
        <v>#DIV/0!</v>
      </c>
      <c r="M27" s="398"/>
      <c r="N27" s="397"/>
      <c r="O27" s="500" t="e">
        <f t="shared" si="3"/>
        <v>#DIV/0!</v>
      </c>
    </row>
    <row r="28" spans="1:15" ht="38.25" hidden="1" x14ac:dyDescent="0.2">
      <c r="A28" s="4" t="s">
        <v>19</v>
      </c>
      <c r="B28" s="5" t="s">
        <v>339</v>
      </c>
      <c r="C28" s="4" t="s">
        <v>45</v>
      </c>
      <c r="D28" s="392"/>
      <c r="E28" s="393"/>
      <c r="F28" s="500" t="e">
        <f t="shared" si="0"/>
        <v>#DIV/0!</v>
      </c>
      <c r="G28" s="394"/>
      <c r="H28" s="395"/>
      <c r="I28" s="500" t="e">
        <f t="shared" si="1"/>
        <v>#DIV/0!</v>
      </c>
      <c r="J28" s="395"/>
      <c r="K28" s="397"/>
      <c r="L28" s="500" t="e">
        <f t="shared" si="2"/>
        <v>#DIV/0!</v>
      </c>
      <c r="M28" s="398"/>
      <c r="N28" s="397"/>
      <c r="O28" s="500" t="e">
        <f t="shared" si="3"/>
        <v>#DIV/0!</v>
      </c>
    </row>
    <row r="29" spans="1:15" ht="38.25" hidden="1" x14ac:dyDescent="0.2">
      <c r="A29" s="4" t="s">
        <v>19</v>
      </c>
      <c r="B29" s="5" t="s">
        <v>336</v>
      </c>
      <c r="C29" s="4" t="s">
        <v>45</v>
      </c>
      <c r="D29" s="392"/>
      <c r="E29" s="393"/>
      <c r="F29" s="500" t="e">
        <f t="shared" si="0"/>
        <v>#DIV/0!</v>
      </c>
      <c r="G29" s="394"/>
      <c r="H29" s="420"/>
      <c r="I29" s="500" t="e">
        <f t="shared" si="1"/>
        <v>#DIV/0!</v>
      </c>
      <c r="J29" s="502"/>
      <c r="K29" s="397"/>
      <c r="L29" s="500" t="e">
        <f t="shared" si="2"/>
        <v>#DIV/0!</v>
      </c>
      <c r="M29" s="398"/>
      <c r="N29" s="397"/>
      <c r="O29" s="500" t="e">
        <f t="shared" si="3"/>
        <v>#DIV/0!</v>
      </c>
    </row>
    <row r="30" spans="1:15" ht="38.25" hidden="1" x14ac:dyDescent="0.2">
      <c r="A30" s="4" t="s">
        <v>19</v>
      </c>
      <c r="B30" s="5" t="s">
        <v>342</v>
      </c>
      <c r="C30" s="4" t="s">
        <v>45</v>
      </c>
      <c r="D30" s="392"/>
      <c r="E30" s="393"/>
      <c r="F30" s="500" t="e">
        <f t="shared" si="0"/>
        <v>#DIV/0!</v>
      </c>
      <c r="G30" s="394"/>
      <c r="H30" s="397"/>
      <c r="I30" s="500" t="e">
        <f t="shared" si="1"/>
        <v>#DIV/0!</v>
      </c>
      <c r="J30" s="397"/>
      <c r="K30" s="397"/>
      <c r="L30" s="500" t="e">
        <f t="shared" si="2"/>
        <v>#DIV/0!</v>
      </c>
      <c r="M30" s="398"/>
      <c r="N30" s="397"/>
      <c r="O30" s="500" t="e">
        <f t="shared" si="3"/>
        <v>#DIV/0!</v>
      </c>
    </row>
    <row r="31" spans="1:15" ht="38.25" hidden="1" x14ac:dyDescent="0.2">
      <c r="A31" s="4" t="s">
        <v>19</v>
      </c>
      <c r="B31" s="5" t="s">
        <v>343</v>
      </c>
      <c r="C31" s="4" t="s">
        <v>46</v>
      </c>
      <c r="D31" s="392"/>
      <c r="E31" s="393"/>
      <c r="F31" s="500" t="e">
        <f t="shared" si="0"/>
        <v>#DIV/0!</v>
      </c>
      <c r="G31" s="394"/>
      <c r="H31" s="395"/>
      <c r="I31" s="500" t="e">
        <f t="shared" si="1"/>
        <v>#DIV/0!</v>
      </c>
      <c r="J31" s="395"/>
      <c r="K31" s="397"/>
      <c r="L31" s="500" t="e">
        <f t="shared" si="2"/>
        <v>#DIV/0!</v>
      </c>
      <c r="M31" s="398"/>
      <c r="N31" s="397"/>
      <c r="O31" s="500" t="e">
        <f t="shared" si="3"/>
        <v>#DIV/0!</v>
      </c>
    </row>
    <row r="32" spans="1:15" ht="38.25" hidden="1" x14ac:dyDescent="0.2">
      <c r="A32" s="4" t="s">
        <v>19</v>
      </c>
      <c r="B32" s="5" t="s">
        <v>336</v>
      </c>
      <c r="C32" s="4" t="s">
        <v>46</v>
      </c>
      <c r="D32" s="392"/>
      <c r="E32" s="393"/>
      <c r="F32" s="500" t="e">
        <f t="shared" si="0"/>
        <v>#DIV/0!</v>
      </c>
      <c r="G32" s="394"/>
      <c r="H32" s="395"/>
      <c r="I32" s="500" t="e">
        <f t="shared" si="1"/>
        <v>#DIV/0!</v>
      </c>
      <c r="J32" s="395"/>
      <c r="K32" s="397"/>
      <c r="L32" s="500" t="e">
        <f t="shared" si="2"/>
        <v>#DIV/0!</v>
      </c>
      <c r="M32" s="398"/>
      <c r="N32" s="397"/>
      <c r="O32" s="500" t="e">
        <f t="shared" si="3"/>
        <v>#DIV/0!</v>
      </c>
    </row>
    <row r="33" spans="1:15" ht="38.25" hidden="1" x14ac:dyDescent="0.2">
      <c r="A33" s="4" t="s">
        <v>19</v>
      </c>
      <c r="B33" s="5" t="s">
        <v>344</v>
      </c>
      <c r="C33" s="4" t="s">
        <v>46</v>
      </c>
      <c r="D33" s="392"/>
      <c r="E33" s="393"/>
      <c r="F33" s="500" t="e">
        <f t="shared" si="0"/>
        <v>#DIV/0!</v>
      </c>
      <c r="G33" s="394"/>
      <c r="H33" s="397"/>
      <c r="I33" s="500" t="e">
        <f t="shared" si="1"/>
        <v>#DIV/0!</v>
      </c>
      <c r="J33" s="397"/>
      <c r="K33" s="397"/>
      <c r="L33" s="500" t="e">
        <f t="shared" si="2"/>
        <v>#DIV/0!</v>
      </c>
      <c r="M33" s="398"/>
      <c r="N33" s="397"/>
      <c r="O33" s="500" t="e">
        <f t="shared" si="3"/>
        <v>#DIV/0!</v>
      </c>
    </row>
    <row r="34" spans="1:15" ht="38.25" hidden="1" x14ac:dyDescent="0.2">
      <c r="A34" s="4" t="s">
        <v>19</v>
      </c>
      <c r="B34" s="5" t="s">
        <v>345</v>
      </c>
      <c r="C34" s="4" t="s">
        <v>47</v>
      </c>
      <c r="D34" s="392"/>
      <c r="E34" s="393"/>
      <c r="F34" s="500" t="e">
        <f t="shared" si="0"/>
        <v>#DIV/0!</v>
      </c>
      <c r="G34" s="394"/>
      <c r="H34" s="397"/>
      <c r="I34" s="500" t="e">
        <f t="shared" si="1"/>
        <v>#DIV/0!</v>
      </c>
      <c r="J34" s="397"/>
      <c r="K34" s="397"/>
      <c r="L34" s="500" t="e">
        <f t="shared" si="2"/>
        <v>#DIV/0!</v>
      </c>
      <c r="M34" s="398"/>
      <c r="N34" s="397"/>
      <c r="O34" s="500" t="e">
        <f t="shared" si="3"/>
        <v>#DIV/0!</v>
      </c>
    </row>
    <row r="35" spans="1:15" ht="38.25" hidden="1" x14ac:dyDescent="0.2">
      <c r="A35" s="82" t="s">
        <v>19</v>
      </c>
      <c r="B35" s="5" t="s">
        <v>334</v>
      </c>
      <c r="C35" s="82" t="s">
        <v>48</v>
      </c>
      <c r="D35" s="403"/>
      <c r="E35" s="404"/>
      <c r="F35" s="500" t="e">
        <f t="shared" si="0"/>
        <v>#DIV/0!</v>
      </c>
      <c r="G35" s="394"/>
      <c r="H35" s="405"/>
      <c r="I35" s="500" t="e">
        <f t="shared" si="1"/>
        <v>#DIV/0!</v>
      </c>
      <c r="J35" s="405"/>
      <c r="K35" s="405"/>
      <c r="L35" s="500" t="e">
        <f t="shared" si="2"/>
        <v>#DIV/0!</v>
      </c>
      <c r="M35" s="394"/>
      <c r="N35" s="405"/>
      <c r="O35" s="500" t="e">
        <f t="shared" si="3"/>
        <v>#DIV/0!</v>
      </c>
    </row>
    <row r="36" spans="1:15" ht="38.25" hidden="1" x14ac:dyDescent="0.2">
      <c r="A36" s="82" t="s">
        <v>19</v>
      </c>
      <c r="B36" s="5" t="s">
        <v>334</v>
      </c>
      <c r="C36" s="82" t="s">
        <v>49</v>
      </c>
      <c r="D36" s="403"/>
      <c r="E36" s="404"/>
      <c r="F36" s="500" t="e">
        <f t="shared" si="0"/>
        <v>#DIV/0!</v>
      </c>
      <c r="G36" s="394"/>
      <c r="H36" s="405"/>
      <c r="I36" s="500" t="e">
        <f t="shared" si="1"/>
        <v>#DIV/0!</v>
      </c>
      <c r="J36" s="405"/>
      <c r="K36" s="405"/>
      <c r="L36" s="500" t="e">
        <f t="shared" si="2"/>
        <v>#DIV/0!</v>
      </c>
      <c r="M36" s="394"/>
      <c r="N36" s="405"/>
      <c r="O36" s="500" t="e">
        <f t="shared" si="3"/>
        <v>#DIV/0!</v>
      </c>
    </row>
    <row r="37" spans="1:15" ht="38.25" hidden="1" x14ac:dyDescent="0.2">
      <c r="A37" s="4" t="s">
        <v>19</v>
      </c>
      <c r="B37" s="5" t="s">
        <v>346</v>
      </c>
      <c r="C37" s="4" t="s">
        <v>50</v>
      </c>
      <c r="D37" s="392"/>
      <c r="E37" s="393"/>
      <c r="F37" s="500" t="e">
        <f t="shared" si="0"/>
        <v>#DIV/0!</v>
      </c>
      <c r="G37" s="394"/>
      <c r="H37" s="397"/>
      <c r="I37" s="500" t="e">
        <f t="shared" si="1"/>
        <v>#DIV/0!</v>
      </c>
      <c r="J37" s="397"/>
      <c r="K37" s="397"/>
      <c r="L37" s="500" t="e">
        <f t="shared" si="2"/>
        <v>#DIV/0!</v>
      </c>
      <c r="M37" s="398"/>
      <c r="N37" s="397"/>
      <c r="O37" s="500" t="e">
        <f t="shared" si="3"/>
        <v>#DIV/0!</v>
      </c>
    </row>
    <row r="38" spans="1:15" ht="38.25" hidden="1" x14ac:dyDescent="0.2">
      <c r="A38" s="82" t="s">
        <v>19</v>
      </c>
      <c r="B38" s="5" t="s">
        <v>334</v>
      </c>
      <c r="C38" s="82" t="s">
        <v>51</v>
      </c>
      <c r="D38" s="403"/>
      <c r="E38" s="404"/>
      <c r="F38" s="500" t="e">
        <f t="shared" si="0"/>
        <v>#DIV/0!</v>
      </c>
      <c r="G38" s="394"/>
      <c r="H38" s="405"/>
      <c r="I38" s="500" t="e">
        <f t="shared" si="1"/>
        <v>#DIV/0!</v>
      </c>
      <c r="J38" s="405"/>
      <c r="K38" s="405"/>
      <c r="L38" s="500" t="e">
        <f t="shared" si="2"/>
        <v>#DIV/0!</v>
      </c>
      <c r="M38" s="394"/>
      <c r="N38" s="405"/>
      <c r="O38" s="500" t="e">
        <f t="shared" si="3"/>
        <v>#DIV/0!</v>
      </c>
    </row>
    <row r="39" spans="1:15" ht="38.25" hidden="1" x14ac:dyDescent="0.2">
      <c r="A39" s="82" t="s">
        <v>19</v>
      </c>
      <c r="B39" s="5" t="s">
        <v>334</v>
      </c>
      <c r="C39" s="82" t="s">
        <v>52</v>
      </c>
      <c r="D39" s="403"/>
      <c r="E39" s="404"/>
      <c r="F39" s="500" t="e">
        <f t="shared" si="0"/>
        <v>#DIV/0!</v>
      </c>
      <c r="G39" s="394"/>
      <c r="H39" s="405"/>
      <c r="I39" s="500" t="e">
        <f t="shared" si="1"/>
        <v>#DIV/0!</v>
      </c>
      <c r="J39" s="405"/>
      <c r="K39" s="405"/>
      <c r="L39" s="500" t="e">
        <f t="shared" si="2"/>
        <v>#DIV/0!</v>
      </c>
      <c r="M39" s="394"/>
      <c r="N39" s="405"/>
      <c r="O39" s="500" t="e">
        <f t="shared" si="3"/>
        <v>#DIV/0!</v>
      </c>
    </row>
    <row r="40" spans="1:15" ht="38.25" hidden="1" x14ac:dyDescent="0.2">
      <c r="A40" s="82" t="s">
        <v>19</v>
      </c>
      <c r="B40" s="5" t="s">
        <v>334</v>
      </c>
      <c r="C40" s="82" t="s">
        <v>53</v>
      </c>
      <c r="D40" s="403"/>
      <c r="E40" s="404"/>
      <c r="F40" s="500" t="e">
        <f t="shared" si="0"/>
        <v>#DIV/0!</v>
      </c>
      <c r="G40" s="394"/>
      <c r="H40" s="405"/>
      <c r="I40" s="500" t="e">
        <f t="shared" si="1"/>
        <v>#DIV/0!</v>
      </c>
      <c r="J40" s="405"/>
      <c r="K40" s="405"/>
      <c r="L40" s="500" t="e">
        <f t="shared" si="2"/>
        <v>#DIV/0!</v>
      </c>
      <c r="M40" s="394"/>
      <c r="N40" s="405"/>
      <c r="O40" s="500" t="e">
        <f t="shared" si="3"/>
        <v>#DIV/0!</v>
      </c>
    </row>
    <row r="41" spans="1:15" ht="51" hidden="1" x14ac:dyDescent="0.2">
      <c r="A41" s="152" t="s">
        <v>21</v>
      </c>
      <c r="B41" s="112" t="s">
        <v>347</v>
      </c>
      <c r="C41" s="152" t="s">
        <v>2340</v>
      </c>
      <c r="D41" s="399"/>
      <c r="E41" s="400"/>
      <c r="F41" s="500" t="e">
        <f t="shared" si="0"/>
        <v>#DIV/0!</v>
      </c>
      <c r="G41" s="398"/>
      <c r="H41" s="401"/>
      <c r="I41" s="500" t="e">
        <f t="shared" si="1"/>
        <v>#DIV/0!</v>
      </c>
      <c r="J41" s="401"/>
      <c r="K41" s="401"/>
      <c r="L41" s="500" t="e">
        <f t="shared" si="2"/>
        <v>#DIV/0!</v>
      </c>
      <c r="M41" s="402"/>
      <c r="N41" s="401"/>
      <c r="O41" s="500" t="e">
        <f t="shared" si="3"/>
        <v>#DIV/0!</v>
      </c>
    </row>
    <row r="42" spans="1:15" ht="51" hidden="1" x14ac:dyDescent="0.2">
      <c r="A42" s="152" t="s">
        <v>21</v>
      </c>
      <c r="B42" s="112" t="s">
        <v>347</v>
      </c>
      <c r="C42" s="152" t="s">
        <v>2341</v>
      </c>
      <c r="D42" s="399"/>
      <c r="E42" s="400"/>
      <c r="F42" s="500" t="e">
        <f t="shared" si="0"/>
        <v>#DIV/0!</v>
      </c>
      <c r="G42" s="398"/>
      <c r="H42" s="401"/>
      <c r="I42" s="500" t="e">
        <f t="shared" si="1"/>
        <v>#DIV/0!</v>
      </c>
      <c r="J42" s="401"/>
      <c r="K42" s="401"/>
      <c r="L42" s="500" t="e">
        <f t="shared" si="2"/>
        <v>#DIV/0!</v>
      </c>
      <c r="M42" s="402"/>
      <c r="N42" s="397"/>
      <c r="O42" s="500" t="e">
        <f t="shared" si="3"/>
        <v>#DIV/0!</v>
      </c>
    </row>
    <row r="43" spans="1:15" ht="51" hidden="1" x14ac:dyDescent="0.2">
      <c r="A43" s="152" t="s">
        <v>21</v>
      </c>
      <c r="B43" s="112" t="s">
        <v>347</v>
      </c>
      <c r="C43" s="152" t="s">
        <v>2342</v>
      </c>
      <c r="D43" s="399"/>
      <c r="E43" s="400"/>
      <c r="F43" s="500" t="e">
        <f t="shared" si="0"/>
        <v>#DIV/0!</v>
      </c>
      <c r="G43" s="398"/>
      <c r="H43" s="401"/>
      <c r="I43" s="500" t="e">
        <f t="shared" si="1"/>
        <v>#DIV/0!</v>
      </c>
      <c r="J43" s="401"/>
      <c r="K43" s="401"/>
      <c r="L43" s="500" t="e">
        <f t="shared" si="2"/>
        <v>#DIV/0!</v>
      </c>
      <c r="M43" s="402"/>
      <c r="N43" s="401"/>
      <c r="O43" s="500" t="e">
        <f t="shared" si="3"/>
        <v>#DIV/0!</v>
      </c>
    </row>
    <row r="44" spans="1:15" ht="51" hidden="1" x14ac:dyDescent="0.2">
      <c r="A44" s="152" t="s">
        <v>21</v>
      </c>
      <c r="B44" s="112" t="s">
        <v>347</v>
      </c>
      <c r="C44" s="152" t="s">
        <v>2343</v>
      </c>
      <c r="D44" s="399"/>
      <c r="E44" s="400"/>
      <c r="F44" s="500" t="e">
        <f t="shared" si="0"/>
        <v>#DIV/0!</v>
      </c>
      <c r="G44" s="398"/>
      <c r="H44" s="401"/>
      <c r="I44" s="500" t="e">
        <f t="shared" si="1"/>
        <v>#DIV/0!</v>
      </c>
      <c r="J44" s="397"/>
      <c r="K44" s="397"/>
      <c r="L44" s="500" t="e">
        <f t="shared" si="2"/>
        <v>#DIV/0!</v>
      </c>
      <c r="M44" s="398"/>
      <c r="N44" s="397"/>
      <c r="O44" s="500" t="e">
        <f t="shared" si="3"/>
        <v>#DIV/0!</v>
      </c>
    </row>
    <row r="45" spans="1:15" ht="51" hidden="1" x14ac:dyDescent="0.2">
      <c r="A45" s="152" t="s">
        <v>21</v>
      </c>
      <c r="B45" s="112" t="s">
        <v>347</v>
      </c>
      <c r="C45" s="4" t="s">
        <v>2344</v>
      </c>
      <c r="D45" s="399"/>
      <c r="E45" s="400"/>
      <c r="F45" s="500" t="e">
        <f t="shared" si="0"/>
        <v>#DIV/0!</v>
      </c>
      <c r="G45" s="398"/>
      <c r="H45" s="401"/>
      <c r="I45" s="500" t="e">
        <f t="shared" si="1"/>
        <v>#DIV/0!</v>
      </c>
      <c r="J45" s="401"/>
      <c r="K45" s="401"/>
      <c r="L45" s="500" t="e">
        <f t="shared" si="2"/>
        <v>#DIV/0!</v>
      </c>
      <c r="M45" s="402"/>
      <c r="N45" s="401"/>
      <c r="O45" s="500" t="e">
        <f t="shared" si="3"/>
        <v>#DIV/0!</v>
      </c>
    </row>
    <row r="46" spans="1:15" ht="38.25" hidden="1" x14ac:dyDescent="0.2">
      <c r="A46" s="4" t="s">
        <v>18</v>
      </c>
      <c r="B46" s="5" t="s">
        <v>348</v>
      </c>
      <c r="C46" s="4" t="s">
        <v>59</v>
      </c>
      <c r="D46" s="422"/>
      <c r="E46" s="423"/>
      <c r="F46" s="500" t="e">
        <f t="shared" si="0"/>
        <v>#DIV/0!</v>
      </c>
      <c r="G46" s="424"/>
      <c r="H46" s="397"/>
      <c r="I46" s="500" t="e">
        <f t="shared" si="1"/>
        <v>#DIV/0!</v>
      </c>
      <c r="J46" s="470"/>
      <c r="K46" s="405"/>
      <c r="L46" s="500" t="e">
        <f t="shared" si="2"/>
        <v>#DIV/0!</v>
      </c>
      <c r="M46" s="424"/>
      <c r="N46" s="405"/>
      <c r="O46" s="500" t="e">
        <f t="shared" si="3"/>
        <v>#DIV/0!</v>
      </c>
    </row>
    <row r="47" spans="1:15" ht="38.25" hidden="1" x14ac:dyDescent="0.2">
      <c r="A47" s="82" t="s">
        <v>18</v>
      </c>
      <c r="B47" s="5" t="s">
        <v>1915</v>
      </c>
      <c r="C47" s="82" t="s">
        <v>60</v>
      </c>
      <c r="D47" s="403"/>
      <c r="E47" s="404"/>
      <c r="F47" s="500" t="e">
        <f t="shared" si="0"/>
        <v>#DIV/0!</v>
      </c>
      <c r="G47" s="394"/>
      <c r="H47" s="405"/>
      <c r="I47" s="500" t="e">
        <f t="shared" si="1"/>
        <v>#DIV/0!</v>
      </c>
      <c r="J47" s="405"/>
      <c r="K47" s="405"/>
      <c r="L47" s="500" t="e">
        <f t="shared" si="2"/>
        <v>#DIV/0!</v>
      </c>
      <c r="M47" s="394"/>
      <c r="N47" s="405"/>
      <c r="O47" s="500" t="e">
        <f t="shared" si="3"/>
        <v>#DIV/0!</v>
      </c>
    </row>
    <row r="48" spans="1:15" ht="38.25" hidden="1" x14ac:dyDescent="0.2">
      <c r="A48" s="82" t="s">
        <v>18</v>
      </c>
      <c r="B48" s="5" t="s">
        <v>349</v>
      </c>
      <c r="C48" s="82" t="s">
        <v>61</v>
      </c>
      <c r="D48" s="394"/>
      <c r="E48" s="405"/>
      <c r="F48" s="500" t="e">
        <f t="shared" si="0"/>
        <v>#DIV/0!</v>
      </c>
      <c r="G48" s="394"/>
      <c r="H48" s="405"/>
      <c r="I48" s="500" t="e">
        <f t="shared" si="1"/>
        <v>#DIV/0!</v>
      </c>
      <c r="J48" s="405"/>
      <c r="K48" s="405"/>
      <c r="L48" s="500" t="e">
        <f t="shared" si="2"/>
        <v>#DIV/0!</v>
      </c>
      <c r="M48" s="394"/>
      <c r="N48" s="405"/>
      <c r="O48" s="500" t="e">
        <f t="shared" si="3"/>
        <v>#DIV/0!</v>
      </c>
    </row>
    <row r="49" spans="1:15" ht="38.25" hidden="1" x14ac:dyDescent="0.2">
      <c r="A49" s="82" t="s">
        <v>18</v>
      </c>
      <c r="B49" s="5" t="s">
        <v>349</v>
      </c>
      <c r="C49" s="82" t="s">
        <v>62</v>
      </c>
      <c r="D49" s="394"/>
      <c r="E49" s="405"/>
      <c r="F49" s="500" t="e">
        <f t="shared" si="0"/>
        <v>#DIV/0!</v>
      </c>
      <c r="G49" s="394"/>
      <c r="H49" s="405"/>
      <c r="I49" s="500" t="e">
        <f t="shared" si="1"/>
        <v>#DIV/0!</v>
      </c>
      <c r="J49" s="405"/>
      <c r="K49" s="405"/>
      <c r="L49" s="500" t="e">
        <f t="shared" si="2"/>
        <v>#DIV/0!</v>
      </c>
      <c r="M49" s="394"/>
      <c r="N49" s="405"/>
      <c r="O49" s="500" t="e">
        <f t="shared" si="3"/>
        <v>#DIV/0!</v>
      </c>
    </row>
    <row r="50" spans="1:15" ht="38.25" hidden="1" x14ac:dyDescent="0.2">
      <c r="A50" s="4" t="s">
        <v>18</v>
      </c>
      <c r="B50" s="5" t="s">
        <v>348</v>
      </c>
      <c r="C50" s="4" t="s">
        <v>63</v>
      </c>
      <c r="D50" s="422"/>
      <c r="E50" s="423"/>
      <c r="F50" s="500" t="e">
        <f t="shared" si="0"/>
        <v>#DIV/0!</v>
      </c>
      <c r="G50" s="424"/>
      <c r="H50" s="397"/>
      <c r="I50" s="500" t="e">
        <f t="shared" si="1"/>
        <v>#DIV/0!</v>
      </c>
      <c r="J50" s="496"/>
      <c r="K50" s="405"/>
      <c r="L50" s="500" t="e">
        <f t="shared" si="2"/>
        <v>#DIV/0!</v>
      </c>
      <c r="M50" s="398"/>
      <c r="N50" s="397"/>
      <c r="O50" s="500" t="e">
        <f t="shared" si="3"/>
        <v>#DIV/0!</v>
      </c>
    </row>
    <row r="51" spans="1:15" ht="38.25" hidden="1" x14ac:dyDescent="0.2">
      <c r="A51" s="82" t="s">
        <v>18</v>
      </c>
      <c r="B51" s="5" t="s">
        <v>1915</v>
      </c>
      <c r="C51" s="82" t="s">
        <v>64</v>
      </c>
      <c r="D51" s="403"/>
      <c r="E51" s="404"/>
      <c r="F51" s="500" t="e">
        <f t="shared" si="0"/>
        <v>#DIV/0!</v>
      </c>
      <c r="G51" s="394"/>
      <c r="H51" s="405"/>
      <c r="I51" s="500" t="e">
        <f t="shared" si="1"/>
        <v>#DIV/0!</v>
      </c>
      <c r="J51" s="405"/>
      <c r="K51" s="405"/>
      <c r="L51" s="500" t="e">
        <f t="shared" si="2"/>
        <v>#DIV/0!</v>
      </c>
      <c r="M51" s="394"/>
      <c r="N51" s="405"/>
      <c r="O51" s="500" t="e">
        <f t="shared" si="3"/>
        <v>#DIV/0!</v>
      </c>
    </row>
    <row r="52" spans="1:15" ht="38.25" hidden="1" x14ac:dyDescent="0.2">
      <c r="A52" s="82" t="s">
        <v>18</v>
      </c>
      <c r="B52" s="5" t="s">
        <v>349</v>
      </c>
      <c r="C52" s="82" t="s">
        <v>65</v>
      </c>
      <c r="D52" s="394"/>
      <c r="E52" s="405"/>
      <c r="F52" s="500" t="e">
        <f t="shared" si="0"/>
        <v>#DIV/0!</v>
      </c>
      <c r="G52" s="394"/>
      <c r="H52" s="405"/>
      <c r="I52" s="500" t="e">
        <f t="shared" si="1"/>
        <v>#DIV/0!</v>
      </c>
      <c r="J52" s="405"/>
      <c r="K52" s="405"/>
      <c r="L52" s="500" t="e">
        <f t="shared" si="2"/>
        <v>#DIV/0!</v>
      </c>
      <c r="M52" s="394"/>
      <c r="N52" s="405"/>
      <c r="O52" s="500" t="e">
        <f t="shared" si="3"/>
        <v>#DIV/0!</v>
      </c>
    </row>
    <row r="53" spans="1:15" ht="38.25" hidden="1" x14ac:dyDescent="0.2">
      <c r="A53" s="82" t="s">
        <v>18</v>
      </c>
      <c r="B53" s="5" t="s">
        <v>1915</v>
      </c>
      <c r="C53" s="82" t="s">
        <v>66</v>
      </c>
      <c r="D53" s="403"/>
      <c r="E53" s="404"/>
      <c r="F53" s="500" t="e">
        <f t="shared" si="0"/>
        <v>#DIV/0!</v>
      </c>
      <c r="G53" s="394"/>
      <c r="H53" s="405"/>
      <c r="I53" s="500" t="e">
        <f t="shared" si="1"/>
        <v>#DIV/0!</v>
      </c>
      <c r="J53" s="405"/>
      <c r="K53" s="405"/>
      <c r="L53" s="500" t="e">
        <f t="shared" si="2"/>
        <v>#DIV/0!</v>
      </c>
      <c r="M53" s="394"/>
      <c r="N53" s="405"/>
      <c r="O53" s="500" t="e">
        <f t="shared" si="3"/>
        <v>#DIV/0!</v>
      </c>
    </row>
    <row r="54" spans="1:15" ht="38.25" hidden="1" x14ac:dyDescent="0.2">
      <c r="A54" s="82" t="s">
        <v>18</v>
      </c>
      <c r="B54" s="5" t="s">
        <v>349</v>
      </c>
      <c r="C54" s="82" t="s">
        <v>67</v>
      </c>
      <c r="D54" s="394"/>
      <c r="E54" s="405"/>
      <c r="F54" s="500" t="e">
        <f t="shared" si="0"/>
        <v>#DIV/0!</v>
      </c>
      <c r="G54" s="394"/>
      <c r="H54" s="405"/>
      <c r="I54" s="500" t="e">
        <f t="shared" si="1"/>
        <v>#DIV/0!</v>
      </c>
      <c r="J54" s="405"/>
      <c r="K54" s="405"/>
      <c r="L54" s="500" t="e">
        <f t="shared" si="2"/>
        <v>#DIV/0!</v>
      </c>
      <c r="M54" s="394"/>
      <c r="N54" s="405"/>
      <c r="O54" s="500" t="e">
        <f t="shared" si="3"/>
        <v>#DIV/0!</v>
      </c>
    </row>
    <row r="55" spans="1:15" ht="38.25" hidden="1" x14ac:dyDescent="0.2">
      <c r="A55" s="82" t="s">
        <v>18</v>
      </c>
      <c r="B55" s="5" t="s">
        <v>1915</v>
      </c>
      <c r="C55" s="82" t="s">
        <v>68</v>
      </c>
      <c r="D55" s="403"/>
      <c r="E55" s="404"/>
      <c r="F55" s="500" t="e">
        <f t="shared" si="0"/>
        <v>#DIV/0!</v>
      </c>
      <c r="G55" s="394"/>
      <c r="H55" s="405"/>
      <c r="I55" s="500" t="e">
        <f t="shared" si="1"/>
        <v>#DIV/0!</v>
      </c>
      <c r="J55" s="405"/>
      <c r="K55" s="405"/>
      <c r="L55" s="500" t="e">
        <f t="shared" si="2"/>
        <v>#DIV/0!</v>
      </c>
      <c r="M55" s="394"/>
      <c r="N55" s="405"/>
      <c r="O55" s="500" t="e">
        <f t="shared" si="3"/>
        <v>#DIV/0!</v>
      </c>
    </row>
    <row r="56" spans="1:15" ht="38.25" hidden="1" x14ac:dyDescent="0.2">
      <c r="A56" s="82" t="s">
        <v>18</v>
      </c>
      <c r="B56" s="5" t="s">
        <v>1915</v>
      </c>
      <c r="C56" s="82" t="s">
        <v>69</v>
      </c>
      <c r="D56" s="403"/>
      <c r="E56" s="404"/>
      <c r="F56" s="500" t="e">
        <f t="shared" si="0"/>
        <v>#DIV/0!</v>
      </c>
      <c r="G56" s="394"/>
      <c r="H56" s="405"/>
      <c r="I56" s="500" t="e">
        <f t="shared" si="1"/>
        <v>#DIV/0!</v>
      </c>
      <c r="J56" s="405"/>
      <c r="K56" s="405"/>
      <c r="L56" s="500" t="e">
        <f t="shared" si="2"/>
        <v>#DIV/0!</v>
      </c>
      <c r="M56" s="394"/>
      <c r="N56" s="405"/>
      <c r="O56" s="500" t="e">
        <f t="shared" si="3"/>
        <v>#DIV/0!</v>
      </c>
    </row>
    <row r="57" spans="1:15" ht="38.25" hidden="1" x14ac:dyDescent="0.2">
      <c r="A57" s="4" t="s">
        <v>18</v>
      </c>
      <c r="B57" s="5" t="s">
        <v>348</v>
      </c>
      <c r="C57" s="4" t="s">
        <v>70</v>
      </c>
      <c r="D57" s="422"/>
      <c r="E57" s="423"/>
      <c r="F57" s="500" t="e">
        <f t="shared" si="0"/>
        <v>#DIV/0!</v>
      </c>
      <c r="G57" s="424"/>
      <c r="H57" s="397"/>
      <c r="I57" s="500" t="e">
        <f t="shared" si="1"/>
        <v>#DIV/0!</v>
      </c>
      <c r="J57" s="496"/>
      <c r="K57" s="405"/>
      <c r="L57" s="500" t="e">
        <f t="shared" si="2"/>
        <v>#DIV/0!</v>
      </c>
      <c r="M57" s="398"/>
      <c r="N57" s="397"/>
      <c r="O57" s="500" t="e">
        <f t="shared" si="3"/>
        <v>#DIV/0!</v>
      </c>
    </row>
    <row r="58" spans="1:15" ht="38.25" hidden="1" x14ac:dyDescent="0.2">
      <c r="A58" s="4" t="s">
        <v>18</v>
      </c>
      <c r="B58" s="5" t="s">
        <v>348</v>
      </c>
      <c r="C58" s="4" t="s">
        <v>71</v>
      </c>
      <c r="D58" s="392"/>
      <c r="E58" s="393"/>
      <c r="F58" s="500" t="e">
        <f t="shared" si="0"/>
        <v>#DIV/0!</v>
      </c>
      <c r="G58" s="394"/>
      <c r="H58" s="397"/>
      <c r="I58" s="500" t="e">
        <f t="shared" si="1"/>
        <v>#DIV/0!</v>
      </c>
      <c r="J58" s="397"/>
      <c r="K58" s="397"/>
      <c r="L58" s="500" t="e">
        <f t="shared" si="2"/>
        <v>#DIV/0!</v>
      </c>
      <c r="M58" s="398"/>
      <c r="N58" s="397"/>
      <c r="O58" s="500" t="e">
        <f t="shared" si="3"/>
        <v>#DIV/0!</v>
      </c>
    </row>
    <row r="59" spans="1:15" ht="51" hidden="1" x14ac:dyDescent="0.2">
      <c r="A59" s="4" t="s">
        <v>4</v>
      </c>
      <c r="B59" s="5" t="s">
        <v>1972</v>
      </c>
      <c r="C59" s="4" t="s">
        <v>2512</v>
      </c>
      <c r="D59" s="418"/>
      <c r="E59" s="419"/>
      <c r="F59" s="500" t="e">
        <f t="shared" si="0"/>
        <v>#DIV/0!</v>
      </c>
      <c r="G59" s="417"/>
      <c r="H59" s="419"/>
      <c r="I59" s="500" t="e">
        <f t="shared" si="1"/>
        <v>#DIV/0!</v>
      </c>
      <c r="J59" s="419"/>
      <c r="K59" s="419"/>
      <c r="L59" s="500" t="e">
        <f t="shared" si="2"/>
        <v>#DIV/0!</v>
      </c>
      <c r="M59" s="418"/>
      <c r="N59" s="419"/>
      <c r="O59" s="500" t="e">
        <f t="shared" si="3"/>
        <v>#DIV/0!</v>
      </c>
    </row>
    <row r="60" spans="1:15" ht="51" hidden="1" x14ac:dyDescent="0.2">
      <c r="A60" s="82" t="s">
        <v>4</v>
      </c>
      <c r="B60" s="5" t="s">
        <v>350</v>
      </c>
      <c r="C60" s="82" t="s">
        <v>72</v>
      </c>
      <c r="D60" s="392"/>
      <c r="E60" s="393"/>
      <c r="F60" s="500" t="e">
        <f t="shared" si="0"/>
        <v>#DIV/0!</v>
      </c>
      <c r="G60" s="394"/>
      <c r="H60" s="397"/>
      <c r="I60" s="500" t="e">
        <f t="shared" si="1"/>
        <v>#DIV/0!</v>
      </c>
      <c r="J60" s="397"/>
      <c r="K60" s="397"/>
      <c r="L60" s="500" t="e">
        <f t="shared" si="2"/>
        <v>#DIV/0!</v>
      </c>
      <c r="M60" s="398"/>
      <c r="N60" s="397"/>
      <c r="O60" s="500" t="e">
        <f t="shared" si="3"/>
        <v>#DIV/0!</v>
      </c>
    </row>
    <row r="61" spans="1:15" ht="51" hidden="1" x14ac:dyDescent="0.2">
      <c r="A61" s="82" t="s">
        <v>4</v>
      </c>
      <c r="B61" s="5" t="s">
        <v>350</v>
      </c>
      <c r="C61" s="82" t="s">
        <v>73</v>
      </c>
      <c r="D61" s="392"/>
      <c r="E61" s="393"/>
      <c r="F61" s="500" t="e">
        <f t="shared" si="0"/>
        <v>#DIV/0!</v>
      </c>
      <c r="G61" s="394"/>
      <c r="H61" s="397"/>
      <c r="I61" s="500" t="e">
        <f t="shared" si="1"/>
        <v>#DIV/0!</v>
      </c>
      <c r="J61" s="397"/>
      <c r="K61" s="397"/>
      <c r="L61" s="500" t="e">
        <f t="shared" si="2"/>
        <v>#DIV/0!</v>
      </c>
      <c r="M61" s="398"/>
      <c r="N61" s="397"/>
      <c r="O61" s="500" t="e">
        <f t="shared" si="3"/>
        <v>#DIV/0!</v>
      </c>
    </row>
    <row r="62" spans="1:15" ht="51" hidden="1" x14ac:dyDescent="0.2">
      <c r="A62" s="82" t="s">
        <v>4</v>
      </c>
      <c r="B62" s="5" t="s">
        <v>350</v>
      </c>
      <c r="C62" s="82" t="s">
        <v>74</v>
      </c>
      <c r="D62" s="392"/>
      <c r="E62" s="393"/>
      <c r="F62" s="500" t="e">
        <f t="shared" si="0"/>
        <v>#DIV/0!</v>
      </c>
      <c r="G62" s="394"/>
      <c r="H62" s="397"/>
      <c r="I62" s="500" t="e">
        <f t="shared" si="1"/>
        <v>#DIV/0!</v>
      </c>
      <c r="J62" s="397"/>
      <c r="K62" s="397"/>
      <c r="L62" s="500" t="e">
        <f t="shared" si="2"/>
        <v>#DIV/0!</v>
      </c>
      <c r="M62" s="398"/>
      <c r="N62" s="397"/>
      <c r="O62" s="500" t="e">
        <f t="shared" si="3"/>
        <v>#DIV/0!</v>
      </c>
    </row>
    <row r="63" spans="1:15" ht="38.25" hidden="1" x14ac:dyDescent="0.2">
      <c r="A63" s="4" t="s">
        <v>4</v>
      </c>
      <c r="B63" s="5" t="s">
        <v>356</v>
      </c>
      <c r="C63" s="4" t="s">
        <v>75</v>
      </c>
      <c r="D63" s="392"/>
      <c r="E63" s="393"/>
      <c r="F63" s="500" t="e">
        <f t="shared" si="0"/>
        <v>#DIV/0!</v>
      </c>
      <c r="G63" s="394"/>
      <c r="H63" s="397"/>
      <c r="I63" s="500" t="e">
        <f t="shared" si="1"/>
        <v>#DIV/0!</v>
      </c>
      <c r="J63" s="397"/>
      <c r="K63" s="397"/>
      <c r="L63" s="500" t="e">
        <f t="shared" si="2"/>
        <v>#DIV/0!</v>
      </c>
      <c r="M63" s="398"/>
      <c r="N63" s="397"/>
      <c r="O63" s="500" t="e">
        <f t="shared" si="3"/>
        <v>#DIV/0!</v>
      </c>
    </row>
    <row r="64" spans="1:15" ht="51" hidden="1" x14ac:dyDescent="0.2">
      <c r="A64" s="82" t="s">
        <v>4</v>
      </c>
      <c r="B64" s="5" t="s">
        <v>350</v>
      </c>
      <c r="C64" s="82" t="s">
        <v>76</v>
      </c>
      <c r="D64" s="392"/>
      <c r="E64" s="393"/>
      <c r="F64" s="500" t="e">
        <f t="shared" si="0"/>
        <v>#DIV/0!</v>
      </c>
      <c r="G64" s="394"/>
      <c r="H64" s="397"/>
      <c r="I64" s="500" t="e">
        <f t="shared" si="1"/>
        <v>#DIV/0!</v>
      </c>
      <c r="J64" s="397"/>
      <c r="K64" s="397"/>
      <c r="L64" s="500" t="e">
        <f t="shared" si="2"/>
        <v>#DIV/0!</v>
      </c>
      <c r="M64" s="398"/>
      <c r="N64" s="397"/>
      <c r="O64" s="500" t="e">
        <f t="shared" si="3"/>
        <v>#DIV/0!</v>
      </c>
    </row>
    <row r="65" spans="1:15" ht="38.25" hidden="1" x14ac:dyDescent="0.2">
      <c r="A65" s="4" t="s">
        <v>4</v>
      </c>
      <c r="B65" s="5" t="s">
        <v>351</v>
      </c>
      <c r="C65" s="4" t="s">
        <v>77</v>
      </c>
      <c r="D65" s="392"/>
      <c r="E65" s="393"/>
      <c r="F65" s="500" t="e">
        <f t="shared" si="0"/>
        <v>#DIV/0!</v>
      </c>
      <c r="G65" s="394"/>
      <c r="H65" s="397"/>
      <c r="I65" s="500" t="e">
        <f t="shared" si="1"/>
        <v>#DIV/0!</v>
      </c>
      <c r="J65" s="397"/>
      <c r="K65" s="397"/>
      <c r="L65" s="500" t="e">
        <f t="shared" si="2"/>
        <v>#DIV/0!</v>
      </c>
      <c r="M65" s="398"/>
      <c r="N65" s="397"/>
      <c r="O65" s="500" t="e">
        <f t="shared" si="3"/>
        <v>#DIV/0!</v>
      </c>
    </row>
    <row r="66" spans="1:15" ht="38.25" hidden="1" x14ac:dyDescent="0.2">
      <c r="A66" s="4" t="s">
        <v>4</v>
      </c>
      <c r="B66" s="5" t="s">
        <v>351</v>
      </c>
      <c r="C66" s="4" t="s">
        <v>78</v>
      </c>
      <c r="D66" s="392"/>
      <c r="E66" s="393"/>
      <c r="F66" s="500" t="e">
        <f t="shared" si="0"/>
        <v>#DIV/0!</v>
      </c>
      <c r="G66" s="394"/>
      <c r="H66" s="397"/>
      <c r="I66" s="500" t="e">
        <f t="shared" si="1"/>
        <v>#DIV/0!</v>
      </c>
      <c r="J66" s="397"/>
      <c r="K66" s="397"/>
      <c r="L66" s="500" t="e">
        <f t="shared" si="2"/>
        <v>#DIV/0!</v>
      </c>
      <c r="M66" s="398"/>
      <c r="N66" s="397"/>
      <c r="O66" s="500" t="e">
        <f t="shared" si="3"/>
        <v>#DIV/0!</v>
      </c>
    </row>
    <row r="67" spans="1:15" ht="51" hidden="1" x14ac:dyDescent="0.2">
      <c r="A67" s="4" t="s">
        <v>4</v>
      </c>
      <c r="B67" s="5" t="s">
        <v>352</v>
      </c>
      <c r="C67" s="4" t="s">
        <v>79</v>
      </c>
      <c r="D67" s="418"/>
      <c r="E67" s="419"/>
      <c r="F67" s="500" t="e">
        <f t="shared" ref="F67:F130" si="4">(E67/D67)*100</f>
        <v>#DIV/0!</v>
      </c>
      <c r="G67" s="417"/>
      <c r="H67" s="419"/>
      <c r="I67" s="500" t="e">
        <f t="shared" ref="I67:I130" si="5">(H67/G67)*100</f>
        <v>#DIV/0!</v>
      </c>
      <c r="J67" s="419"/>
      <c r="K67" s="419"/>
      <c r="L67" s="500" t="e">
        <f t="shared" ref="L67:L130" si="6">(K67/J67)*100</f>
        <v>#DIV/0!</v>
      </c>
      <c r="M67" s="418"/>
      <c r="N67" s="419"/>
      <c r="O67" s="500" t="e">
        <f t="shared" ref="O67:O130" si="7">(N67/M67)*100</f>
        <v>#DIV/0!</v>
      </c>
    </row>
    <row r="68" spans="1:15" ht="51" hidden="1" x14ac:dyDescent="0.2">
      <c r="A68" s="4" t="s">
        <v>4</v>
      </c>
      <c r="B68" s="5" t="s">
        <v>353</v>
      </c>
      <c r="C68" s="4" t="s">
        <v>80</v>
      </c>
      <c r="D68" s="392"/>
      <c r="E68" s="393"/>
      <c r="F68" s="500" t="e">
        <f t="shared" si="4"/>
        <v>#DIV/0!</v>
      </c>
      <c r="G68" s="394"/>
      <c r="H68" s="397"/>
      <c r="I68" s="500" t="e">
        <f t="shared" si="5"/>
        <v>#DIV/0!</v>
      </c>
      <c r="J68" s="397"/>
      <c r="K68" s="397"/>
      <c r="L68" s="500" t="e">
        <f t="shared" si="6"/>
        <v>#DIV/0!</v>
      </c>
      <c r="M68" s="398"/>
      <c r="N68" s="397"/>
      <c r="O68" s="500" t="e">
        <f t="shared" si="7"/>
        <v>#DIV/0!</v>
      </c>
    </row>
    <row r="69" spans="1:15" ht="38.25" hidden="1" x14ac:dyDescent="0.2">
      <c r="A69" s="4" t="s">
        <v>4</v>
      </c>
      <c r="B69" s="5" t="s">
        <v>351</v>
      </c>
      <c r="C69" s="4" t="s">
        <v>81</v>
      </c>
      <c r="D69" s="392"/>
      <c r="E69" s="395"/>
      <c r="F69" s="500" t="e">
        <f t="shared" si="4"/>
        <v>#DIV/0!</v>
      </c>
      <c r="G69" s="394"/>
      <c r="H69" s="395"/>
      <c r="I69" s="500" t="e">
        <f t="shared" si="5"/>
        <v>#DIV/0!</v>
      </c>
      <c r="J69" s="395"/>
      <c r="K69" s="397"/>
      <c r="L69" s="500" t="e">
        <f t="shared" si="6"/>
        <v>#DIV/0!</v>
      </c>
      <c r="M69" s="398"/>
      <c r="N69" s="397"/>
      <c r="O69" s="500" t="e">
        <f t="shared" si="7"/>
        <v>#DIV/0!</v>
      </c>
    </row>
    <row r="70" spans="1:15" ht="51" hidden="1" x14ac:dyDescent="0.2">
      <c r="A70" s="4" t="s">
        <v>4</v>
      </c>
      <c r="B70" s="5" t="s">
        <v>353</v>
      </c>
      <c r="C70" s="4" t="s">
        <v>81</v>
      </c>
      <c r="D70" s="396"/>
      <c r="E70" s="393"/>
      <c r="F70" s="500" t="e">
        <f t="shared" si="4"/>
        <v>#DIV/0!</v>
      </c>
      <c r="G70" s="394"/>
      <c r="H70" s="397"/>
      <c r="I70" s="500" t="e">
        <f t="shared" si="5"/>
        <v>#DIV/0!</v>
      </c>
      <c r="J70" s="397"/>
      <c r="K70" s="397"/>
      <c r="L70" s="500" t="e">
        <f t="shared" si="6"/>
        <v>#DIV/0!</v>
      </c>
      <c r="M70" s="398"/>
      <c r="N70" s="397"/>
      <c r="O70" s="500" t="e">
        <f t="shared" si="7"/>
        <v>#DIV/0!</v>
      </c>
    </row>
    <row r="71" spans="1:15" ht="51" hidden="1" x14ac:dyDescent="0.2">
      <c r="A71" s="4" t="s">
        <v>4</v>
      </c>
      <c r="B71" s="5" t="s">
        <v>353</v>
      </c>
      <c r="C71" s="4" t="s">
        <v>82</v>
      </c>
      <c r="D71" s="392"/>
      <c r="E71" s="393"/>
      <c r="F71" s="500" t="e">
        <f t="shared" si="4"/>
        <v>#DIV/0!</v>
      </c>
      <c r="G71" s="394"/>
      <c r="H71" s="397"/>
      <c r="I71" s="500" t="e">
        <f t="shared" si="5"/>
        <v>#DIV/0!</v>
      </c>
      <c r="J71" s="397"/>
      <c r="K71" s="397"/>
      <c r="L71" s="500" t="e">
        <f t="shared" si="6"/>
        <v>#DIV/0!</v>
      </c>
      <c r="M71" s="398"/>
      <c r="N71" s="397"/>
      <c r="O71" s="500" t="e">
        <f t="shared" si="7"/>
        <v>#DIV/0!</v>
      </c>
    </row>
    <row r="72" spans="1:15" ht="51" hidden="1" x14ac:dyDescent="0.2">
      <c r="A72" s="4" t="s">
        <v>4</v>
      </c>
      <c r="B72" s="5" t="s">
        <v>1972</v>
      </c>
      <c r="C72" s="4" t="s">
        <v>83</v>
      </c>
      <c r="D72" s="418"/>
      <c r="E72" s="419"/>
      <c r="F72" s="500" t="e">
        <f t="shared" si="4"/>
        <v>#DIV/0!</v>
      </c>
      <c r="G72" s="417"/>
      <c r="H72" s="419"/>
      <c r="I72" s="500" t="e">
        <f t="shared" si="5"/>
        <v>#DIV/0!</v>
      </c>
      <c r="J72" s="419"/>
      <c r="K72" s="419"/>
      <c r="L72" s="500" t="e">
        <f t="shared" si="6"/>
        <v>#DIV/0!</v>
      </c>
      <c r="M72" s="418"/>
      <c r="N72" s="419"/>
      <c r="O72" s="500" t="e">
        <f t="shared" si="7"/>
        <v>#DIV/0!</v>
      </c>
    </row>
    <row r="73" spans="1:15" ht="51" hidden="1" x14ac:dyDescent="0.2">
      <c r="A73" s="4" t="s">
        <v>4</v>
      </c>
      <c r="B73" s="5" t="s">
        <v>352</v>
      </c>
      <c r="C73" s="4" t="s">
        <v>84</v>
      </c>
      <c r="D73" s="418"/>
      <c r="E73" s="419"/>
      <c r="F73" s="500" t="e">
        <f t="shared" si="4"/>
        <v>#DIV/0!</v>
      </c>
      <c r="G73" s="417"/>
      <c r="H73" s="419"/>
      <c r="I73" s="500" t="e">
        <f t="shared" si="5"/>
        <v>#DIV/0!</v>
      </c>
      <c r="J73" s="419"/>
      <c r="K73" s="419"/>
      <c r="L73" s="500" t="e">
        <f t="shared" si="6"/>
        <v>#DIV/0!</v>
      </c>
      <c r="M73" s="418"/>
      <c r="N73" s="419"/>
      <c r="O73" s="500" t="e">
        <f t="shared" si="7"/>
        <v>#DIV/0!</v>
      </c>
    </row>
    <row r="74" spans="1:15" ht="51" hidden="1" x14ac:dyDescent="0.2">
      <c r="A74" s="4" t="s">
        <v>4</v>
      </c>
      <c r="B74" s="5" t="s">
        <v>1972</v>
      </c>
      <c r="C74" s="4" t="s">
        <v>85</v>
      </c>
      <c r="D74" s="418"/>
      <c r="E74" s="419"/>
      <c r="F74" s="500" t="e">
        <f t="shared" si="4"/>
        <v>#DIV/0!</v>
      </c>
      <c r="G74" s="417"/>
      <c r="H74" s="419"/>
      <c r="I74" s="500" t="e">
        <f t="shared" si="5"/>
        <v>#DIV/0!</v>
      </c>
      <c r="J74" s="419"/>
      <c r="K74" s="419"/>
      <c r="L74" s="500" t="e">
        <f t="shared" si="6"/>
        <v>#DIV/0!</v>
      </c>
      <c r="M74" s="418"/>
      <c r="N74" s="419"/>
      <c r="O74" s="500" t="e">
        <f t="shared" si="7"/>
        <v>#DIV/0!</v>
      </c>
    </row>
    <row r="75" spans="1:15" ht="51" hidden="1" x14ac:dyDescent="0.2">
      <c r="A75" s="4" t="s">
        <v>4</v>
      </c>
      <c r="B75" s="5" t="s">
        <v>1972</v>
      </c>
      <c r="C75" s="4" t="s">
        <v>86</v>
      </c>
      <c r="D75" s="418"/>
      <c r="E75" s="419"/>
      <c r="F75" s="500" t="e">
        <f t="shared" si="4"/>
        <v>#DIV/0!</v>
      </c>
      <c r="G75" s="417"/>
      <c r="H75" s="419"/>
      <c r="I75" s="500" t="e">
        <f t="shared" si="5"/>
        <v>#DIV/0!</v>
      </c>
      <c r="J75" s="419"/>
      <c r="K75" s="419"/>
      <c r="L75" s="500" t="e">
        <f t="shared" si="6"/>
        <v>#DIV/0!</v>
      </c>
      <c r="M75" s="418"/>
      <c r="N75" s="419"/>
      <c r="O75" s="500" t="e">
        <f t="shared" si="7"/>
        <v>#DIV/0!</v>
      </c>
    </row>
    <row r="76" spans="1:15" ht="38.25" hidden="1" x14ac:dyDescent="0.2">
      <c r="A76" s="4" t="s">
        <v>4</v>
      </c>
      <c r="B76" s="5" t="s">
        <v>355</v>
      </c>
      <c r="C76" s="4" t="s">
        <v>87</v>
      </c>
      <c r="D76" s="392"/>
      <c r="E76" s="393"/>
      <c r="F76" s="500" t="e">
        <f t="shared" si="4"/>
        <v>#DIV/0!</v>
      </c>
      <c r="G76" s="394"/>
      <c r="H76" s="397"/>
      <c r="I76" s="500" t="e">
        <f t="shared" si="5"/>
        <v>#DIV/0!</v>
      </c>
      <c r="J76" s="397"/>
      <c r="K76" s="397"/>
      <c r="L76" s="500" t="e">
        <f t="shared" si="6"/>
        <v>#DIV/0!</v>
      </c>
      <c r="M76" s="398"/>
      <c r="N76" s="397"/>
      <c r="O76" s="500" t="e">
        <f t="shared" si="7"/>
        <v>#DIV/0!</v>
      </c>
    </row>
    <row r="77" spans="1:15" ht="51" hidden="1" x14ac:dyDescent="0.2">
      <c r="A77" s="4" t="s">
        <v>4</v>
      </c>
      <c r="B77" s="5" t="s">
        <v>352</v>
      </c>
      <c r="C77" s="4" t="s">
        <v>88</v>
      </c>
      <c r="D77" s="418"/>
      <c r="E77" s="419"/>
      <c r="F77" s="500" t="e">
        <f t="shared" si="4"/>
        <v>#DIV/0!</v>
      </c>
      <c r="G77" s="417"/>
      <c r="H77" s="419"/>
      <c r="I77" s="500" t="e">
        <f t="shared" si="5"/>
        <v>#DIV/0!</v>
      </c>
      <c r="J77" s="419"/>
      <c r="K77" s="419"/>
      <c r="L77" s="500" t="e">
        <f t="shared" si="6"/>
        <v>#DIV/0!</v>
      </c>
      <c r="M77" s="418"/>
      <c r="N77" s="419"/>
      <c r="O77" s="500" t="e">
        <f t="shared" si="7"/>
        <v>#DIV/0!</v>
      </c>
    </row>
    <row r="78" spans="1:15" ht="51" hidden="1" x14ac:dyDescent="0.2">
      <c r="A78" s="4" t="s">
        <v>4</v>
      </c>
      <c r="B78" s="5" t="s">
        <v>352</v>
      </c>
      <c r="C78" s="4" t="s">
        <v>89</v>
      </c>
      <c r="D78" s="418"/>
      <c r="E78" s="419"/>
      <c r="F78" s="500" t="e">
        <f t="shared" si="4"/>
        <v>#DIV/0!</v>
      </c>
      <c r="G78" s="417"/>
      <c r="H78" s="419"/>
      <c r="I78" s="500" t="e">
        <f t="shared" si="5"/>
        <v>#DIV/0!</v>
      </c>
      <c r="J78" s="419"/>
      <c r="K78" s="419"/>
      <c r="L78" s="500" t="e">
        <f t="shared" si="6"/>
        <v>#DIV/0!</v>
      </c>
      <c r="M78" s="418"/>
      <c r="N78" s="419"/>
      <c r="O78" s="500" t="e">
        <f t="shared" si="7"/>
        <v>#DIV/0!</v>
      </c>
    </row>
    <row r="79" spans="1:15" ht="51" hidden="1" x14ac:dyDescent="0.2">
      <c r="A79" s="4" t="s">
        <v>4</v>
      </c>
      <c r="B79" s="5" t="s">
        <v>352</v>
      </c>
      <c r="C79" s="4" t="s">
        <v>90</v>
      </c>
      <c r="D79" s="418"/>
      <c r="E79" s="419"/>
      <c r="F79" s="500" t="e">
        <f t="shared" si="4"/>
        <v>#DIV/0!</v>
      </c>
      <c r="G79" s="417"/>
      <c r="H79" s="419"/>
      <c r="I79" s="500" t="e">
        <f t="shared" si="5"/>
        <v>#DIV/0!</v>
      </c>
      <c r="J79" s="419"/>
      <c r="K79" s="419"/>
      <c r="L79" s="500" t="e">
        <f t="shared" si="6"/>
        <v>#DIV/0!</v>
      </c>
      <c r="M79" s="418"/>
      <c r="N79" s="419"/>
      <c r="O79" s="500" t="e">
        <f t="shared" si="7"/>
        <v>#DIV/0!</v>
      </c>
    </row>
    <row r="80" spans="1:15" ht="51" hidden="1" x14ac:dyDescent="0.2">
      <c r="A80" s="4" t="s">
        <v>4</v>
      </c>
      <c r="B80" s="5" t="s">
        <v>352</v>
      </c>
      <c r="C80" s="4" t="s">
        <v>91</v>
      </c>
      <c r="D80" s="418"/>
      <c r="E80" s="419"/>
      <c r="F80" s="500" t="e">
        <f t="shared" si="4"/>
        <v>#DIV/0!</v>
      </c>
      <c r="G80" s="417"/>
      <c r="H80" s="419"/>
      <c r="I80" s="500" t="e">
        <f t="shared" si="5"/>
        <v>#DIV/0!</v>
      </c>
      <c r="J80" s="419"/>
      <c r="K80" s="419"/>
      <c r="L80" s="500" t="e">
        <f t="shared" si="6"/>
        <v>#DIV/0!</v>
      </c>
      <c r="M80" s="418"/>
      <c r="N80" s="419"/>
      <c r="O80" s="500" t="e">
        <f t="shared" si="7"/>
        <v>#DIV/0!</v>
      </c>
    </row>
    <row r="81" spans="1:15" ht="38.25" hidden="1" x14ac:dyDescent="0.2">
      <c r="A81" s="4" t="s">
        <v>4</v>
      </c>
      <c r="B81" s="5" t="s">
        <v>351</v>
      </c>
      <c r="C81" s="4" t="s">
        <v>92</v>
      </c>
      <c r="D81" s="392"/>
      <c r="E81" s="393"/>
      <c r="F81" s="500" t="e">
        <f t="shared" si="4"/>
        <v>#DIV/0!</v>
      </c>
      <c r="G81" s="394"/>
      <c r="H81" s="397"/>
      <c r="I81" s="500" t="e">
        <f t="shared" si="5"/>
        <v>#DIV/0!</v>
      </c>
      <c r="J81" s="397"/>
      <c r="K81" s="397"/>
      <c r="L81" s="500" t="e">
        <f t="shared" si="6"/>
        <v>#DIV/0!</v>
      </c>
      <c r="M81" s="398"/>
      <c r="N81" s="397"/>
      <c r="O81" s="500" t="e">
        <f t="shared" si="7"/>
        <v>#DIV/0!</v>
      </c>
    </row>
    <row r="82" spans="1:15" ht="38.25" hidden="1" x14ac:dyDescent="0.2">
      <c r="A82" s="4" t="s">
        <v>4</v>
      </c>
      <c r="B82" s="5" t="s">
        <v>356</v>
      </c>
      <c r="C82" s="4" t="s">
        <v>93</v>
      </c>
      <c r="D82" s="392"/>
      <c r="E82" s="393"/>
      <c r="F82" s="500" t="e">
        <f t="shared" si="4"/>
        <v>#DIV/0!</v>
      </c>
      <c r="G82" s="394"/>
      <c r="H82" s="397"/>
      <c r="I82" s="500" t="e">
        <f t="shared" si="5"/>
        <v>#DIV/0!</v>
      </c>
      <c r="J82" s="397"/>
      <c r="K82" s="397"/>
      <c r="L82" s="500" t="e">
        <f t="shared" si="6"/>
        <v>#DIV/0!</v>
      </c>
      <c r="M82" s="398"/>
      <c r="N82" s="397"/>
      <c r="O82" s="500" t="e">
        <f t="shared" si="7"/>
        <v>#DIV/0!</v>
      </c>
    </row>
    <row r="83" spans="1:15" ht="38.25" hidden="1" x14ac:dyDescent="0.2">
      <c r="A83" s="4" t="s">
        <v>4</v>
      </c>
      <c r="B83" s="5" t="s">
        <v>351</v>
      </c>
      <c r="C83" s="4" t="s">
        <v>94</v>
      </c>
      <c r="D83" s="392"/>
      <c r="E83" s="393"/>
      <c r="F83" s="500" t="e">
        <f t="shared" si="4"/>
        <v>#DIV/0!</v>
      </c>
      <c r="G83" s="394"/>
      <c r="H83" s="397"/>
      <c r="I83" s="500" t="e">
        <f t="shared" si="5"/>
        <v>#DIV/0!</v>
      </c>
      <c r="J83" s="397"/>
      <c r="K83" s="397"/>
      <c r="L83" s="500" t="e">
        <f t="shared" si="6"/>
        <v>#DIV/0!</v>
      </c>
      <c r="M83" s="398"/>
      <c r="N83" s="397"/>
      <c r="O83" s="500" t="e">
        <f t="shared" si="7"/>
        <v>#DIV/0!</v>
      </c>
    </row>
    <row r="84" spans="1:15" ht="38.25" hidden="1" x14ac:dyDescent="0.2">
      <c r="A84" s="82" t="s">
        <v>4</v>
      </c>
      <c r="B84" s="5" t="s">
        <v>357</v>
      </c>
      <c r="C84" s="82" t="s">
        <v>95</v>
      </c>
      <c r="D84" s="403"/>
      <c r="E84" s="404"/>
      <c r="F84" s="500" t="e">
        <f t="shared" si="4"/>
        <v>#DIV/0!</v>
      </c>
      <c r="G84" s="394"/>
      <c r="H84" s="405"/>
      <c r="I84" s="500" t="e">
        <f t="shared" si="5"/>
        <v>#DIV/0!</v>
      </c>
      <c r="J84" s="405"/>
      <c r="K84" s="405"/>
      <c r="L84" s="500" t="e">
        <f t="shared" si="6"/>
        <v>#DIV/0!</v>
      </c>
      <c r="M84" s="394"/>
      <c r="N84" s="405"/>
      <c r="O84" s="500" t="e">
        <f t="shared" si="7"/>
        <v>#DIV/0!</v>
      </c>
    </row>
    <row r="85" spans="1:15" ht="38.25" hidden="1" x14ac:dyDescent="0.2">
      <c r="A85" s="4" t="s">
        <v>4</v>
      </c>
      <c r="B85" s="5" t="s">
        <v>358</v>
      </c>
      <c r="C85" s="4" t="s">
        <v>96</v>
      </c>
      <c r="D85" s="392"/>
      <c r="E85" s="393"/>
      <c r="F85" s="500" t="e">
        <f t="shared" si="4"/>
        <v>#DIV/0!</v>
      </c>
      <c r="G85" s="394"/>
      <c r="H85" s="397"/>
      <c r="I85" s="500" t="e">
        <f t="shared" si="5"/>
        <v>#DIV/0!</v>
      </c>
      <c r="J85" s="397"/>
      <c r="K85" s="397"/>
      <c r="L85" s="500" t="e">
        <f t="shared" si="6"/>
        <v>#DIV/0!</v>
      </c>
      <c r="M85" s="398"/>
      <c r="N85" s="397"/>
      <c r="O85" s="500" t="e">
        <f t="shared" si="7"/>
        <v>#DIV/0!</v>
      </c>
    </row>
    <row r="86" spans="1:15" ht="51" hidden="1" x14ac:dyDescent="0.2">
      <c r="A86" s="4" t="s">
        <v>4</v>
      </c>
      <c r="B86" s="5" t="s">
        <v>1972</v>
      </c>
      <c r="C86" s="4" t="s">
        <v>97</v>
      </c>
      <c r="D86" s="418"/>
      <c r="E86" s="419"/>
      <c r="F86" s="500" t="e">
        <f t="shared" si="4"/>
        <v>#DIV/0!</v>
      </c>
      <c r="G86" s="417"/>
      <c r="H86" s="419"/>
      <c r="I86" s="500" t="e">
        <f t="shared" si="5"/>
        <v>#DIV/0!</v>
      </c>
      <c r="J86" s="419"/>
      <c r="K86" s="419"/>
      <c r="L86" s="500" t="e">
        <f t="shared" si="6"/>
        <v>#DIV/0!</v>
      </c>
      <c r="M86" s="418"/>
      <c r="N86" s="419"/>
      <c r="O86" s="500" t="e">
        <f t="shared" si="7"/>
        <v>#DIV/0!</v>
      </c>
    </row>
    <row r="87" spans="1:15" ht="51" hidden="1" x14ac:dyDescent="0.2">
      <c r="A87" s="4" t="s">
        <v>4</v>
      </c>
      <c r="B87" s="5" t="s">
        <v>353</v>
      </c>
      <c r="C87" s="4" t="s">
        <v>98</v>
      </c>
      <c r="D87" s="392"/>
      <c r="E87" s="393"/>
      <c r="F87" s="500" t="e">
        <f t="shared" si="4"/>
        <v>#DIV/0!</v>
      </c>
      <c r="G87" s="394"/>
      <c r="H87" s="397"/>
      <c r="I87" s="500" t="e">
        <f t="shared" si="5"/>
        <v>#DIV/0!</v>
      </c>
      <c r="J87" s="397"/>
      <c r="K87" s="397"/>
      <c r="L87" s="500" t="e">
        <f t="shared" si="6"/>
        <v>#DIV/0!</v>
      </c>
      <c r="M87" s="398"/>
      <c r="N87" s="397"/>
      <c r="O87" s="500" t="e">
        <f t="shared" si="7"/>
        <v>#DIV/0!</v>
      </c>
    </row>
    <row r="88" spans="1:15" ht="51" hidden="1" x14ac:dyDescent="0.2">
      <c r="A88" s="82" t="s">
        <v>4</v>
      </c>
      <c r="B88" s="5" t="s">
        <v>350</v>
      </c>
      <c r="C88" s="82" t="s">
        <v>99</v>
      </c>
      <c r="D88" s="392"/>
      <c r="E88" s="393"/>
      <c r="F88" s="500" t="e">
        <f t="shared" si="4"/>
        <v>#DIV/0!</v>
      </c>
      <c r="G88" s="394"/>
      <c r="H88" s="397"/>
      <c r="I88" s="500" t="e">
        <f t="shared" si="5"/>
        <v>#DIV/0!</v>
      </c>
      <c r="J88" s="397"/>
      <c r="K88" s="397"/>
      <c r="L88" s="500" t="e">
        <f t="shared" si="6"/>
        <v>#DIV/0!</v>
      </c>
      <c r="M88" s="398"/>
      <c r="N88" s="397"/>
      <c r="O88" s="500" t="e">
        <f t="shared" si="7"/>
        <v>#DIV/0!</v>
      </c>
    </row>
    <row r="89" spans="1:15" ht="38.25" hidden="1" x14ac:dyDescent="0.2">
      <c r="A89" s="4" t="s">
        <v>6</v>
      </c>
      <c r="B89" s="112" t="s">
        <v>359</v>
      </c>
      <c r="C89" s="4" t="s">
        <v>100</v>
      </c>
      <c r="D89" s="392"/>
      <c r="E89" s="393"/>
      <c r="F89" s="500" t="e">
        <f t="shared" si="4"/>
        <v>#DIV/0!</v>
      </c>
      <c r="G89" s="398"/>
      <c r="H89" s="397"/>
      <c r="I89" s="500" t="e">
        <f t="shared" si="5"/>
        <v>#DIV/0!</v>
      </c>
      <c r="J89" s="397"/>
      <c r="K89" s="397"/>
      <c r="L89" s="500" t="e">
        <f t="shared" si="6"/>
        <v>#DIV/0!</v>
      </c>
      <c r="M89" s="398"/>
      <c r="N89" s="397"/>
      <c r="O89" s="500" t="e">
        <f t="shared" si="7"/>
        <v>#DIV/0!</v>
      </c>
    </row>
    <row r="90" spans="1:15" ht="38.25" hidden="1" x14ac:dyDescent="0.2">
      <c r="A90" s="4" t="s">
        <v>6</v>
      </c>
      <c r="B90" s="112" t="s">
        <v>359</v>
      </c>
      <c r="C90" s="4" t="s">
        <v>101</v>
      </c>
      <c r="D90" s="392"/>
      <c r="E90" s="395"/>
      <c r="F90" s="500" t="e">
        <f t="shared" si="4"/>
        <v>#DIV/0!</v>
      </c>
      <c r="G90" s="398"/>
      <c r="H90" s="395"/>
      <c r="I90" s="500" t="e">
        <f t="shared" si="5"/>
        <v>#DIV/0!</v>
      </c>
      <c r="J90" s="395"/>
      <c r="K90" s="397"/>
      <c r="L90" s="500" t="e">
        <f t="shared" si="6"/>
        <v>#DIV/0!</v>
      </c>
      <c r="M90" s="398"/>
      <c r="N90" s="397"/>
      <c r="O90" s="500" t="e">
        <f t="shared" si="7"/>
        <v>#DIV/0!</v>
      </c>
    </row>
    <row r="91" spans="1:15" ht="38.25" hidden="1" x14ac:dyDescent="0.2">
      <c r="A91" s="4" t="s">
        <v>6</v>
      </c>
      <c r="B91" s="5" t="s">
        <v>329</v>
      </c>
      <c r="C91" s="8"/>
      <c r="D91" s="396"/>
      <c r="E91" s="393"/>
      <c r="F91" s="500" t="e">
        <f t="shared" si="4"/>
        <v>#DIV/0!</v>
      </c>
      <c r="G91" s="394"/>
      <c r="H91" s="397"/>
      <c r="I91" s="500" t="e">
        <f t="shared" si="5"/>
        <v>#DIV/0!</v>
      </c>
      <c r="J91" s="397"/>
      <c r="K91" s="397"/>
      <c r="L91" s="500" t="e">
        <f t="shared" si="6"/>
        <v>#DIV/0!</v>
      </c>
      <c r="M91" s="398"/>
      <c r="N91" s="397"/>
      <c r="O91" s="500" t="e">
        <f t="shared" si="7"/>
        <v>#DIV/0!</v>
      </c>
    </row>
    <row r="92" spans="1:15" ht="38.25" hidden="1" x14ac:dyDescent="0.2">
      <c r="A92" s="4" t="s">
        <v>6</v>
      </c>
      <c r="B92" s="5" t="s">
        <v>361</v>
      </c>
      <c r="C92" s="4" t="s">
        <v>102</v>
      </c>
      <c r="D92" s="392"/>
      <c r="E92" s="393"/>
      <c r="F92" s="500" t="e">
        <f t="shared" si="4"/>
        <v>#DIV/0!</v>
      </c>
      <c r="G92" s="394"/>
      <c r="H92" s="397"/>
      <c r="I92" s="500" t="e">
        <f t="shared" si="5"/>
        <v>#DIV/0!</v>
      </c>
      <c r="J92" s="397"/>
      <c r="K92" s="397"/>
      <c r="L92" s="500" t="e">
        <f t="shared" si="6"/>
        <v>#DIV/0!</v>
      </c>
      <c r="M92" s="398"/>
      <c r="N92" s="397"/>
      <c r="O92" s="500" t="e">
        <f t="shared" si="7"/>
        <v>#DIV/0!</v>
      </c>
    </row>
    <row r="93" spans="1:15" ht="51" hidden="1" x14ac:dyDescent="0.2">
      <c r="A93" s="152" t="s">
        <v>6</v>
      </c>
      <c r="B93" s="112" t="s">
        <v>360</v>
      </c>
      <c r="C93" s="152" t="s">
        <v>103</v>
      </c>
      <c r="D93" s="399"/>
      <c r="E93" s="400"/>
      <c r="F93" s="500" t="e">
        <f t="shared" si="4"/>
        <v>#DIV/0!</v>
      </c>
      <c r="G93" s="398"/>
      <c r="H93" s="401"/>
      <c r="I93" s="500" t="e">
        <f t="shared" si="5"/>
        <v>#DIV/0!</v>
      </c>
      <c r="J93" s="397"/>
      <c r="K93" s="401"/>
      <c r="L93" s="500" t="e">
        <f t="shared" si="6"/>
        <v>#DIV/0!</v>
      </c>
      <c r="M93" s="398"/>
      <c r="N93" s="401"/>
      <c r="O93" s="500" t="e">
        <f t="shared" si="7"/>
        <v>#DIV/0!</v>
      </c>
    </row>
    <row r="94" spans="1:15" ht="51" hidden="1" x14ac:dyDescent="0.2">
      <c r="A94" s="152" t="s">
        <v>6</v>
      </c>
      <c r="B94" s="112" t="s">
        <v>360</v>
      </c>
      <c r="C94" s="152" t="s">
        <v>104</v>
      </c>
      <c r="D94" s="399"/>
      <c r="E94" s="400"/>
      <c r="F94" s="500" t="e">
        <f t="shared" si="4"/>
        <v>#DIV/0!</v>
      </c>
      <c r="G94" s="398"/>
      <c r="H94" s="401"/>
      <c r="I94" s="500" t="e">
        <f t="shared" si="5"/>
        <v>#DIV/0!</v>
      </c>
      <c r="J94" s="397"/>
      <c r="K94" s="401"/>
      <c r="L94" s="500" t="e">
        <f t="shared" si="6"/>
        <v>#DIV/0!</v>
      </c>
      <c r="M94" s="398"/>
      <c r="N94" s="401"/>
      <c r="O94" s="500" t="e">
        <f t="shared" si="7"/>
        <v>#DIV/0!</v>
      </c>
    </row>
    <row r="95" spans="1:15" ht="38.25" hidden="1" x14ac:dyDescent="0.2">
      <c r="A95" s="82" t="s">
        <v>2</v>
      </c>
      <c r="B95" s="5" t="s">
        <v>362</v>
      </c>
      <c r="C95" s="82" t="s">
        <v>105</v>
      </c>
      <c r="D95" s="403"/>
      <c r="E95" s="404"/>
      <c r="F95" s="500" t="e">
        <f t="shared" si="4"/>
        <v>#DIV/0!</v>
      </c>
      <c r="G95" s="394"/>
      <c r="H95" s="405"/>
      <c r="I95" s="500" t="e">
        <f t="shared" si="5"/>
        <v>#DIV/0!</v>
      </c>
      <c r="J95" s="405"/>
      <c r="K95" s="405"/>
      <c r="L95" s="500" t="e">
        <f t="shared" si="6"/>
        <v>#DIV/0!</v>
      </c>
      <c r="M95" s="394"/>
      <c r="N95" s="405"/>
      <c r="O95" s="500" t="e">
        <f t="shared" si="7"/>
        <v>#DIV/0!</v>
      </c>
    </row>
    <row r="96" spans="1:15" ht="38.25" hidden="1" x14ac:dyDescent="0.2">
      <c r="A96" s="82" t="s">
        <v>2</v>
      </c>
      <c r="B96" s="5" t="s">
        <v>362</v>
      </c>
      <c r="C96" s="82" t="s">
        <v>106</v>
      </c>
      <c r="D96" s="403"/>
      <c r="E96" s="404"/>
      <c r="F96" s="500" t="e">
        <f t="shared" si="4"/>
        <v>#DIV/0!</v>
      </c>
      <c r="G96" s="394"/>
      <c r="H96" s="405"/>
      <c r="I96" s="500" t="e">
        <f t="shared" si="5"/>
        <v>#DIV/0!</v>
      </c>
      <c r="J96" s="405"/>
      <c r="K96" s="405"/>
      <c r="L96" s="500" t="e">
        <f t="shared" si="6"/>
        <v>#DIV/0!</v>
      </c>
      <c r="M96" s="394"/>
      <c r="N96" s="405"/>
      <c r="O96" s="500" t="e">
        <f t="shared" si="7"/>
        <v>#DIV/0!</v>
      </c>
    </row>
    <row r="97" spans="1:15" ht="38.25" hidden="1" x14ac:dyDescent="0.2">
      <c r="A97" s="82" t="s">
        <v>2</v>
      </c>
      <c r="B97" s="5" t="s">
        <v>365</v>
      </c>
      <c r="C97" s="82" t="s">
        <v>107</v>
      </c>
      <c r="D97" s="403"/>
      <c r="E97" s="395"/>
      <c r="F97" s="500" t="e">
        <f t="shared" si="4"/>
        <v>#DIV/0!</v>
      </c>
      <c r="G97" s="394"/>
      <c r="H97" s="395"/>
      <c r="I97" s="500" t="e">
        <f t="shared" si="5"/>
        <v>#DIV/0!</v>
      </c>
      <c r="J97" s="395"/>
      <c r="K97" s="405"/>
      <c r="L97" s="500" t="e">
        <f t="shared" si="6"/>
        <v>#DIV/0!</v>
      </c>
      <c r="M97" s="394"/>
      <c r="N97" s="405"/>
      <c r="O97" s="500" t="e">
        <f t="shared" si="7"/>
        <v>#DIV/0!</v>
      </c>
    </row>
    <row r="98" spans="1:15" ht="38.25" hidden="1" x14ac:dyDescent="0.2">
      <c r="A98" s="4" t="s">
        <v>2</v>
      </c>
      <c r="B98" s="5" t="s">
        <v>364</v>
      </c>
      <c r="C98" s="47" t="s">
        <v>107</v>
      </c>
      <c r="D98" s="396"/>
      <c r="E98" s="393"/>
      <c r="F98" s="500" t="e">
        <f t="shared" si="4"/>
        <v>#DIV/0!</v>
      </c>
      <c r="G98" s="394"/>
      <c r="H98" s="397"/>
      <c r="I98" s="500" t="e">
        <f t="shared" si="5"/>
        <v>#DIV/0!</v>
      </c>
      <c r="J98" s="397"/>
      <c r="K98" s="397"/>
      <c r="L98" s="500" t="e">
        <f t="shared" si="6"/>
        <v>#DIV/0!</v>
      </c>
      <c r="M98" s="398"/>
      <c r="N98" s="397"/>
      <c r="O98" s="500" t="e">
        <f t="shared" si="7"/>
        <v>#DIV/0!</v>
      </c>
    </row>
    <row r="99" spans="1:15" ht="38.25" hidden="1" x14ac:dyDescent="0.2">
      <c r="A99" s="82" t="s">
        <v>2</v>
      </c>
      <c r="B99" s="5" t="s">
        <v>362</v>
      </c>
      <c r="C99" s="82" t="s">
        <v>108</v>
      </c>
      <c r="D99" s="403"/>
      <c r="E99" s="404"/>
      <c r="F99" s="500" t="e">
        <f t="shared" si="4"/>
        <v>#DIV/0!</v>
      </c>
      <c r="G99" s="394"/>
      <c r="H99" s="405"/>
      <c r="I99" s="500" t="e">
        <f t="shared" si="5"/>
        <v>#DIV/0!</v>
      </c>
      <c r="J99" s="405"/>
      <c r="K99" s="405"/>
      <c r="L99" s="500" t="e">
        <f t="shared" si="6"/>
        <v>#DIV/0!</v>
      </c>
      <c r="M99" s="394"/>
      <c r="N99" s="405"/>
      <c r="O99" s="500" t="e">
        <f t="shared" si="7"/>
        <v>#DIV/0!</v>
      </c>
    </row>
    <row r="100" spans="1:15" ht="38.25" hidden="1" x14ac:dyDescent="0.2">
      <c r="A100" s="82" t="s">
        <v>2</v>
      </c>
      <c r="B100" s="5" t="s">
        <v>362</v>
      </c>
      <c r="C100" s="4" t="s">
        <v>109</v>
      </c>
      <c r="D100" s="403"/>
      <c r="E100" s="404"/>
      <c r="F100" s="500" t="e">
        <f t="shared" si="4"/>
        <v>#DIV/0!</v>
      </c>
      <c r="G100" s="394"/>
      <c r="H100" s="405"/>
      <c r="I100" s="500" t="e">
        <f t="shared" si="5"/>
        <v>#DIV/0!</v>
      </c>
      <c r="J100" s="405"/>
      <c r="K100" s="405"/>
      <c r="L100" s="500" t="e">
        <f t="shared" si="6"/>
        <v>#DIV/0!</v>
      </c>
      <c r="M100" s="394"/>
      <c r="N100" s="405"/>
      <c r="O100" s="500" t="e">
        <f t="shared" si="7"/>
        <v>#DIV/0!</v>
      </c>
    </row>
    <row r="101" spans="1:15" ht="38.25" hidden="1" x14ac:dyDescent="0.2">
      <c r="A101" s="82" t="s">
        <v>2</v>
      </c>
      <c r="B101" s="5" t="s">
        <v>362</v>
      </c>
      <c r="C101" s="82" t="s">
        <v>110</v>
      </c>
      <c r="D101" s="403"/>
      <c r="E101" s="404"/>
      <c r="F101" s="500" t="e">
        <f t="shared" si="4"/>
        <v>#DIV/0!</v>
      </c>
      <c r="G101" s="394"/>
      <c r="H101" s="405"/>
      <c r="I101" s="500" t="e">
        <f t="shared" si="5"/>
        <v>#DIV/0!</v>
      </c>
      <c r="J101" s="405"/>
      <c r="K101" s="405"/>
      <c r="L101" s="500" t="e">
        <f t="shared" si="6"/>
        <v>#DIV/0!</v>
      </c>
      <c r="M101" s="394"/>
      <c r="N101" s="405"/>
      <c r="O101" s="500" t="e">
        <f t="shared" si="7"/>
        <v>#DIV/0!</v>
      </c>
    </row>
    <row r="102" spans="1:15" ht="38.25" hidden="1" x14ac:dyDescent="0.2">
      <c r="A102" s="82" t="s">
        <v>2</v>
      </c>
      <c r="B102" s="5" t="s">
        <v>362</v>
      </c>
      <c r="C102" s="82" t="s">
        <v>111</v>
      </c>
      <c r="D102" s="403"/>
      <c r="E102" s="404"/>
      <c r="F102" s="500" t="e">
        <f t="shared" si="4"/>
        <v>#DIV/0!</v>
      </c>
      <c r="G102" s="394"/>
      <c r="H102" s="405"/>
      <c r="I102" s="500" t="e">
        <f t="shared" si="5"/>
        <v>#DIV/0!</v>
      </c>
      <c r="J102" s="405"/>
      <c r="K102" s="405"/>
      <c r="L102" s="500" t="e">
        <f t="shared" si="6"/>
        <v>#DIV/0!</v>
      </c>
      <c r="M102" s="394"/>
      <c r="N102" s="405"/>
      <c r="O102" s="500" t="e">
        <f t="shared" si="7"/>
        <v>#DIV/0!</v>
      </c>
    </row>
    <row r="103" spans="1:15" ht="51" hidden="1" x14ac:dyDescent="0.2">
      <c r="A103" s="130" t="s">
        <v>2</v>
      </c>
      <c r="B103" s="98" t="s">
        <v>363</v>
      </c>
      <c r="C103" s="130" t="s">
        <v>112</v>
      </c>
      <c r="D103" s="422"/>
      <c r="E103" s="423"/>
      <c r="F103" s="500" t="e">
        <f t="shared" si="4"/>
        <v>#DIV/0!</v>
      </c>
      <c r="G103" s="424"/>
      <c r="H103" s="426"/>
      <c r="I103" s="500" t="e">
        <f t="shared" si="5"/>
        <v>#DIV/0!</v>
      </c>
      <c r="J103" s="426"/>
      <c r="K103" s="426"/>
      <c r="L103" s="500" t="e">
        <f t="shared" si="6"/>
        <v>#DIV/0!</v>
      </c>
      <c r="M103" s="427"/>
      <c r="N103" s="426"/>
      <c r="O103" s="500" t="e">
        <f t="shared" si="7"/>
        <v>#DIV/0!</v>
      </c>
    </row>
    <row r="104" spans="1:15" ht="51" hidden="1" x14ac:dyDescent="0.2">
      <c r="A104" s="130" t="s">
        <v>2</v>
      </c>
      <c r="B104" s="98" t="s">
        <v>363</v>
      </c>
      <c r="C104" s="130" t="s">
        <v>113</v>
      </c>
      <c r="D104" s="422"/>
      <c r="E104" s="428"/>
      <c r="F104" s="500" t="e">
        <f t="shared" si="4"/>
        <v>#DIV/0!</v>
      </c>
      <c r="G104" s="424"/>
      <c r="H104" s="428"/>
      <c r="I104" s="500" t="e">
        <f t="shared" si="5"/>
        <v>#DIV/0!</v>
      </c>
      <c r="J104" s="428"/>
      <c r="K104" s="426"/>
      <c r="L104" s="500" t="e">
        <f t="shared" si="6"/>
        <v>#DIV/0!</v>
      </c>
      <c r="M104" s="427"/>
      <c r="N104" s="426"/>
      <c r="O104" s="500" t="e">
        <f t="shared" si="7"/>
        <v>#DIV/0!</v>
      </c>
    </row>
    <row r="105" spans="1:15" ht="38.25" hidden="1" x14ac:dyDescent="0.2">
      <c r="A105" s="4" t="s">
        <v>2</v>
      </c>
      <c r="B105" s="5" t="s">
        <v>364</v>
      </c>
      <c r="C105" s="4" t="s">
        <v>113</v>
      </c>
      <c r="D105" s="396"/>
      <c r="E105" s="393"/>
      <c r="F105" s="500" t="e">
        <f t="shared" si="4"/>
        <v>#DIV/0!</v>
      </c>
      <c r="G105" s="394"/>
      <c r="H105" s="397"/>
      <c r="I105" s="500" t="e">
        <f t="shared" si="5"/>
        <v>#DIV/0!</v>
      </c>
      <c r="J105" s="397"/>
      <c r="K105" s="397"/>
      <c r="L105" s="500" t="e">
        <f t="shared" si="6"/>
        <v>#DIV/0!</v>
      </c>
      <c r="M105" s="398"/>
      <c r="N105" s="397"/>
      <c r="O105" s="500" t="e">
        <f t="shared" si="7"/>
        <v>#DIV/0!</v>
      </c>
    </row>
    <row r="106" spans="1:15" ht="51" hidden="1" x14ac:dyDescent="0.2">
      <c r="A106" s="4" t="s">
        <v>2</v>
      </c>
      <c r="B106" s="5" t="s">
        <v>363</v>
      </c>
      <c r="C106" s="4" t="s">
        <v>114</v>
      </c>
      <c r="D106" s="418"/>
      <c r="E106" s="419"/>
      <c r="F106" s="500" t="e">
        <f t="shared" si="4"/>
        <v>#DIV/0!</v>
      </c>
      <c r="G106" s="418"/>
      <c r="H106" s="419"/>
      <c r="I106" s="500" t="e">
        <f t="shared" si="5"/>
        <v>#DIV/0!</v>
      </c>
      <c r="J106" s="419"/>
      <c r="K106" s="419"/>
      <c r="L106" s="500" t="e">
        <f t="shared" si="6"/>
        <v>#DIV/0!</v>
      </c>
      <c r="M106" s="418"/>
      <c r="N106" s="419"/>
      <c r="O106" s="500" t="e">
        <f t="shared" si="7"/>
        <v>#DIV/0!</v>
      </c>
    </row>
    <row r="107" spans="1:15" ht="51" hidden="1" x14ac:dyDescent="0.2">
      <c r="A107" s="4" t="s">
        <v>2</v>
      </c>
      <c r="B107" s="5" t="s">
        <v>363</v>
      </c>
      <c r="C107" s="4" t="s">
        <v>2616</v>
      </c>
      <c r="D107" s="418"/>
      <c r="E107" s="419"/>
      <c r="F107" s="500" t="e">
        <f t="shared" si="4"/>
        <v>#DIV/0!</v>
      </c>
      <c r="G107" s="418"/>
      <c r="H107" s="419"/>
      <c r="I107" s="500" t="e">
        <f t="shared" si="5"/>
        <v>#DIV/0!</v>
      </c>
      <c r="J107" s="419"/>
      <c r="K107" s="419"/>
      <c r="L107" s="500" t="e">
        <f t="shared" si="6"/>
        <v>#DIV/0!</v>
      </c>
      <c r="M107" s="418"/>
      <c r="N107" s="419"/>
      <c r="O107" s="500" t="e">
        <f t="shared" si="7"/>
        <v>#DIV/0!</v>
      </c>
    </row>
    <row r="108" spans="1:15" ht="38.25" hidden="1" x14ac:dyDescent="0.2">
      <c r="A108" s="82" t="s">
        <v>2</v>
      </c>
      <c r="B108" s="5" t="s">
        <v>362</v>
      </c>
      <c r="C108" s="82" t="s">
        <v>115</v>
      </c>
      <c r="D108" s="403"/>
      <c r="E108" s="404"/>
      <c r="F108" s="500" t="e">
        <f t="shared" si="4"/>
        <v>#DIV/0!</v>
      </c>
      <c r="G108" s="394"/>
      <c r="H108" s="405"/>
      <c r="I108" s="500" t="e">
        <f t="shared" si="5"/>
        <v>#DIV/0!</v>
      </c>
      <c r="J108" s="405"/>
      <c r="K108" s="405"/>
      <c r="L108" s="500" t="e">
        <f t="shared" si="6"/>
        <v>#DIV/0!</v>
      </c>
      <c r="M108" s="394"/>
      <c r="N108" s="405"/>
      <c r="O108" s="500" t="e">
        <f t="shared" si="7"/>
        <v>#DIV/0!</v>
      </c>
    </row>
    <row r="109" spans="1:15" ht="38.25" hidden="1" x14ac:dyDescent="0.2">
      <c r="A109" s="4" t="s">
        <v>9</v>
      </c>
      <c r="B109" s="5" t="s">
        <v>366</v>
      </c>
      <c r="C109" s="4" t="s">
        <v>116</v>
      </c>
      <c r="D109" s="392"/>
      <c r="E109" s="393"/>
      <c r="F109" s="500" t="e">
        <f t="shared" si="4"/>
        <v>#DIV/0!</v>
      </c>
      <c r="G109" s="394"/>
      <c r="H109" s="397"/>
      <c r="I109" s="500" t="e">
        <f t="shared" si="5"/>
        <v>#DIV/0!</v>
      </c>
      <c r="J109" s="397"/>
      <c r="K109" s="397"/>
      <c r="L109" s="500" t="e">
        <f t="shared" si="6"/>
        <v>#DIV/0!</v>
      </c>
      <c r="M109" s="398"/>
      <c r="N109" s="397"/>
      <c r="O109" s="500" t="e">
        <f t="shared" si="7"/>
        <v>#DIV/0!</v>
      </c>
    </row>
    <row r="110" spans="1:15" ht="38.25" hidden="1" x14ac:dyDescent="0.2">
      <c r="A110" s="4" t="s">
        <v>9</v>
      </c>
      <c r="B110" s="5" t="s">
        <v>367</v>
      </c>
      <c r="C110" s="4" t="s">
        <v>117</v>
      </c>
      <c r="D110" s="392"/>
      <c r="E110" s="393"/>
      <c r="F110" s="500" t="e">
        <f t="shared" si="4"/>
        <v>#DIV/0!</v>
      </c>
      <c r="G110" s="394"/>
      <c r="H110" s="397"/>
      <c r="I110" s="500" t="e">
        <f t="shared" si="5"/>
        <v>#DIV/0!</v>
      </c>
      <c r="J110" s="397"/>
      <c r="K110" s="397"/>
      <c r="L110" s="500" t="e">
        <f t="shared" si="6"/>
        <v>#DIV/0!</v>
      </c>
      <c r="M110" s="398"/>
      <c r="N110" s="397"/>
      <c r="O110" s="500" t="e">
        <f t="shared" si="7"/>
        <v>#DIV/0!</v>
      </c>
    </row>
    <row r="111" spans="1:15" ht="38.25" hidden="1" x14ac:dyDescent="0.2">
      <c r="A111" s="152" t="s">
        <v>9</v>
      </c>
      <c r="B111" s="112" t="s">
        <v>368</v>
      </c>
      <c r="C111" s="152" t="s">
        <v>118</v>
      </c>
      <c r="D111" s="399"/>
      <c r="E111" s="400"/>
      <c r="F111" s="500" t="e">
        <f t="shared" si="4"/>
        <v>#DIV/0!</v>
      </c>
      <c r="G111" s="398"/>
      <c r="H111" s="401"/>
      <c r="I111" s="500" t="e">
        <f t="shared" si="5"/>
        <v>#DIV/0!</v>
      </c>
      <c r="J111" s="401"/>
      <c r="K111" s="401"/>
      <c r="L111" s="500" t="e">
        <f t="shared" si="6"/>
        <v>#DIV/0!</v>
      </c>
      <c r="M111" s="402"/>
      <c r="N111" s="401"/>
      <c r="O111" s="500" t="e">
        <f t="shared" si="7"/>
        <v>#DIV/0!</v>
      </c>
    </row>
    <row r="112" spans="1:15" ht="38.25" hidden="1" x14ac:dyDescent="0.2">
      <c r="A112" s="152" t="s">
        <v>9</v>
      </c>
      <c r="B112" s="112" t="s">
        <v>368</v>
      </c>
      <c r="C112" s="152" t="s">
        <v>119</v>
      </c>
      <c r="D112" s="399"/>
      <c r="E112" s="400"/>
      <c r="F112" s="500" t="e">
        <f t="shared" si="4"/>
        <v>#DIV/0!</v>
      </c>
      <c r="G112" s="398"/>
      <c r="H112" s="401"/>
      <c r="I112" s="500" t="e">
        <f t="shared" si="5"/>
        <v>#DIV/0!</v>
      </c>
      <c r="J112" s="401"/>
      <c r="K112" s="401"/>
      <c r="L112" s="500" t="e">
        <f t="shared" si="6"/>
        <v>#DIV/0!</v>
      </c>
      <c r="M112" s="402"/>
      <c r="N112" s="401"/>
      <c r="O112" s="500" t="e">
        <f t="shared" si="7"/>
        <v>#DIV/0!</v>
      </c>
    </row>
    <row r="113" spans="1:15" ht="38.25" hidden="1" x14ac:dyDescent="0.2">
      <c r="A113" s="4" t="s">
        <v>9</v>
      </c>
      <c r="B113" s="5" t="s">
        <v>367</v>
      </c>
      <c r="C113" s="4" t="s">
        <v>120</v>
      </c>
      <c r="D113" s="392"/>
      <c r="E113" s="393"/>
      <c r="F113" s="500" t="e">
        <f t="shared" si="4"/>
        <v>#DIV/0!</v>
      </c>
      <c r="G113" s="394"/>
      <c r="H113" s="397"/>
      <c r="I113" s="500" t="e">
        <f t="shared" si="5"/>
        <v>#DIV/0!</v>
      </c>
      <c r="J113" s="397"/>
      <c r="K113" s="397"/>
      <c r="L113" s="500" t="e">
        <f t="shared" si="6"/>
        <v>#DIV/0!</v>
      </c>
      <c r="M113" s="398"/>
      <c r="N113" s="397"/>
      <c r="O113" s="500" t="e">
        <f t="shared" si="7"/>
        <v>#DIV/0!</v>
      </c>
    </row>
    <row r="114" spans="1:15" ht="38.25" hidden="1" x14ac:dyDescent="0.2">
      <c r="A114" s="4" t="s">
        <v>9</v>
      </c>
      <c r="B114" s="5" t="s">
        <v>369</v>
      </c>
      <c r="C114" s="4" t="s">
        <v>121</v>
      </c>
      <c r="D114" s="392"/>
      <c r="E114" s="393"/>
      <c r="F114" s="500" t="e">
        <f t="shared" si="4"/>
        <v>#DIV/0!</v>
      </c>
      <c r="G114" s="394"/>
      <c r="H114" s="397"/>
      <c r="I114" s="500" t="e">
        <f t="shared" si="5"/>
        <v>#DIV/0!</v>
      </c>
      <c r="J114" s="397"/>
      <c r="K114" s="397"/>
      <c r="L114" s="500" t="e">
        <f t="shared" si="6"/>
        <v>#DIV/0!</v>
      </c>
      <c r="M114" s="398"/>
      <c r="N114" s="397"/>
      <c r="O114" s="500" t="e">
        <f t="shared" si="7"/>
        <v>#DIV/0!</v>
      </c>
    </row>
    <row r="115" spans="1:15" ht="38.25" hidden="1" x14ac:dyDescent="0.2">
      <c r="A115" s="4" t="s">
        <v>9</v>
      </c>
      <c r="B115" s="5" t="s">
        <v>370</v>
      </c>
      <c r="C115" s="4" t="s">
        <v>122</v>
      </c>
      <c r="D115" s="392"/>
      <c r="E115" s="393"/>
      <c r="F115" s="500" t="e">
        <f t="shared" si="4"/>
        <v>#DIV/0!</v>
      </c>
      <c r="G115" s="394"/>
      <c r="H115" s="397"/>
      <c r="I115" s="500" t="e">
        <f t="shared" si="5"/>
        <v>#DIV/0!</v>
      </c>
      <c r="J115" s="397"/>
      <c r="K115" s="397"/>
      <c r="L115" s="500" t="e">
        <f t="shared" si="6"/>
        <v>#DIV/0!</v>
      </c>
      <c r="M115" s="398"/>
      <c r="N115" s="397"/>
      <c r="O115" s="500" t="e">
        <f t="shared" si="7"/>
        <v>#DIV/0!</v>
      </c>
    </row>
    <row r="116" spans="1:15" ht="38.25" hidden="1" x14ac:dyDescent="0.2">
      <c r="A116" s="4" t="s">
        <v>9</v>
      </c>
      <c r="B116" s="5" t="s">
        <v>367</v>
      </c>
      <c r="C116" s="4" t="s">
        <v>123</v>
      </c>
      <c r="D116" s="392"/>
      <c r="E116" s="393"/>
      <c r="F116" s="500" t="e">
        <f t="shared" si="4"/>
        <v>#DIV/0!</v>
      </c>
      <c r="G116" s="394"/>
      <c r="H116" s="397"/>
      <c r="I116" s="500" t="e">
        <f t="shared" si="5"/>
        <v>#DIV/0!</v>
      </c>
      <c r="J116" s="397"/>
      <c r="K116" s="397"/>
      <c r="L116" s="500" t="e">
        <f t="shared" si="6"/>
        <v>#DIV/0!</v>
      </c>
      <c r="M116" s="398"/>
      <c r="N116" s="397"/>
      <c r="O116" s="500" t="e">
        <f t="shared" si="7"/>
        <v>#DIV/0!</v>
      </c>
    </row>
    <row r="117" spans="1:15" ht="38.25" hidden="1" x14ac:dyDescent="0.2">
      <c r="A117" s="152" t="s">
        <v>9</v>
      </c>
      <c r="B117" s="112" t="s">
        <v>368</v>
      </c>
      <c r="C117" s="152" t="s">
        <v>124</v>
      </c>
      <c r="D117" s="399"/>
      <c r="E117" s="400"/>
      <c r="F117" s="500" t="e">
        <f t="shared" si="4"/>
        <v>#DIV/0!</v>
      </c>
      <c r="G117" s="398"/>
      <c r="H117" s="401"/>
      <c r="I117" s="500" t="e">
        <f t="shared" si="5"/>
        <v>#DIV/0!</v>
      </c>
      <c r="J117" s="401"/>
      <c r="K117" s="401"/>
      <c r="L117" s="500" t="e">
        <f t="shared" si="6"/>
        <v>#DIV/0!</v>
      </c>
      <c r="M117" s="402"/>
      <c r="N117" s="401"/>
      <c r="O117" s="500" t="e">
        <f t="shared" si="7"/>
        <v>#DIV/0!</v>
      </c>
    </row>
    <row r="118" spans="1:15" ht="38.25" hidden="1" x14ac:dyDescent="0.2">
      <c r="A118" s="4" t="s">
        <v>9</v>
      </c>
      <c r="B118" s="5" t="s">
        <v>366</v>
      </c>
      <c r="C118" s="4" t="s">
        <v>125</v>
      </c>
      <c r="D118" s="392"/>
      <c r="E118" s="393"/>
      <c r="F118" s="500" t="e">
        <f t="shared" si="4"/>
        <v>#DIV/0!</v>
      </c>
      <c r="G118" s="394"/>
      <c r="H118" s="397"/>
      <c r="I118" s="500" t="e">
        <f t="shared" si="5"/>
        <v>#DIV/0!</v>
      </c>
      <c r="J118" s="397"/>
      <c r="K118" s="397"/>
      <c r="L118" s="500" t="e">
        <f t="shared" si="6"/>
        <v>#DIV/0!</v>
      </c>
      <c r="M118" s="398"/>
      <c r="N118" s="397"/>
      <c r="O118" s="500" t="e">
        <f t="shared" si="7"/>
        <v>#DIV/0!</v>
      </c>
    </row>
    <row r="119" spans="1:15" ht="38.25" hidden="1" x14ac:dyDescent="0.2">
      <c r="A119" s="4" t="s">
        <v>9</v>
      </c>
      <c r="B119" s="5" t="s">
        <v>369</v>
      </c>
      <c r="C119" s="4" t="s">
        <v>126</v>
      </c>
      <c r="D119" s="392"/>
      <c r="E119" s="393"/>
      <c r="F119" s="500" t="e">
        <f t="shared" si="4"/>
        <v>#DIV/0!</v>
      </c>
      <c r="G119" s="394"/>
      <c r="H119" s="397"/>
      <c r="I119" s="500" t="e">
        <f t="shared" si="5"/>
        <v>#DIV/0!</v>
      </c>
      <c r="J119" s="397"/>
      <c r="K119" s="397"/>
      <c r="L119" s="500" t="e">
        <f t="shared" si="6"/>
        <v>#DIV/0!</v>
      </c>
      <c r="M119" s="398"/>
      <c r="N119" s="397"/>
      <c r="O119" s="500" t="e">
        <f t="shared" si="7"/>
        <v>#DIV/0!</v>
      </c>
    </row>
    <row r="120" spans="1:15" ht="38.25" hidden="1" x14ac:dyDescent="0.2">
      <c r="A120" s="4" t="s">
        <v>9</v>
      </c>
      <c r="B120" s="5" t="s">
        <v>371</v>
      </c>
      <c r="C120" s="4" t="s">
        <v>127</v>
      </c>
      <c r="D120" s="392"/>
      <c r="E120" s="393"/>
      <c r="F120" s="500" t="e">
        <f t="shared" si="4"/>
        <v>#DIV/0!</v>
      </c>
      <c r="G120" s="394"/>
      <c r="H120" s="397"/>
      <c r="I120" s="500" t="e">
        <f t="shared" si="5"/>
        <v>#DIV/0!</v>
      </c>
      <c r="J120" s="397"/>
      <c r="K120" s="397"/>
      <c r="L120" s="500" t="e">
        <f t="shared" si="6"/>
        <v>#DIV/0!</v>
      </c>
      <c r="M120" s="398"/>
      <c r="N120" s="397"/>
      <c r="O120" s="500" t="e">
        <f t="shared" si="7"/>
        <v>#DIV/0!</v>
      </c>
    </row>
    <row r="121" spans="1:15" ht="38.25" hidden="1" x14ac:dyDescent="0.2">
      <c r="A121" s="4" t="s">
        <v>9</v>
      </c>
      <c r="B121" s="5" t="s">
        <v>372</v>
      </c>
      <c r="C121" s="4" t="s">
        <v>128</v>
      </c>
      <c r="D121" s="392"/>
      <c r="E121" s="393"/>
      <c r="F121" s="500" t="e">
        <f t="shared" si="4"/>
        <v>#DIV/0!</v>
      </c>
      <c r="G121" s="394"/>
      <c r="H121" s="397"/>
      <c r="I121" s="500" t="e">
        <f t="shared" si="5"/>
        <v>#DIV/0!</v>
      </c>
      <c r="J121" s="397"/>
      <c r="K121" s="397"/>
      <c r="L121" s="500" t="e">
        <f t="shared" si="6"/>
        <v>#DIV/0!</v>
      </c>
      <c r="M121" s="398"/>
      <c r="N121" s="397"/>
      <c r="O121" s="500" t="e">
        <f t="shared" si="7"/>
        <v>#DIV/0!</v>
      </c>
    </row>
    <row r="122" spans="1:15" ht="38.25" hidden="1" x14ac:dyDescent="0.2">
      <c r="A122" s="4" t="s">
        <v>9</v>
      </c>
      <c r="B122" s="5" t="s">
        <v>372</v>
      </c>
      <c r="C122" s="4" t="s">
        <v>129</v>
      </c>
      <c r="D122" s="392"/>
      <c r="E122" s="395"/>
      <c r="F122" s="500" t="e">
        <f t="shared" si="4"/>
        <v>#DIV/0!</v>
      </c>
      <c r="G122" s="394"/>
      <c r="H122" s="395"/>
      <c r="I122" s="500" t="e">
        <f t="shared" si="5"/>
        <v>#DIV/0!</v>
      </c>
      <c r="J122" s="395"/>
      <c r="K122" s="397"/>
      <c r="L122" s="500" t="e">
        <f t="shared" si="6"/>
        <v>#DIV/0!</v>
      </c>
      <c r="M122" s="398"/>
      <c r="N122" s="397"/>
      <c r="O122" s="500" t="e">
        <f t="shared" si="7"/>
        <v>#DIV/0!</v>
      </c>
    </row>
    <row r="123" spans="1:15" ht="38.25" hidden="1" x14ac:dyDescent="0.2">
      <c r="A123" s="152" t="s">
        <v>9</v>
      </c>
      <c r="B123" s="112" t="s">
        <v>368</v>
      </c>
      <c r="C123" s="152" t="s">
        <v>129</v>
      </c>
      <c r="D123" s="399"/>
      <c r="E123" s="400"/>
      <c r="F123" s="500" t="e">
        <f t="shared" si="4"/>
        <v>#DIV/0!</v>
      </c>
      <c r="G123" s="398"/>
      <c r="H123" s="401"/>
      <c r="I123" s="500" t="e">
        <f t="shared" si="5"/>
        <v>#DIV/0!</v>
      </c>
      <c r="J123" s="401"/>
      <c r="K123" s="401"/>
      <c r="L123" s="500" t="e">
        <f t="shared" si="6"/>
        <v>#DIV/0!</v>
      </c>
      <c r="M123" s="402"/>
      <c r="N123" s="401"/>
      <c r="O123" s="500" t="e">
        <f t="shared" si="7"/>
        <v>#DIV/0!</v>
      </c>
    </row>
    <row r="124" spans="1:15" ht="38.25" hidden="1" x14ac:dyDescent="0.2">
      <c r="A124" s="72" t="s">
        <v>9</v>
      </c>
      <c r="B124" s="72" t="s">
        <v>373</v>
      </c>
      <c r="C124" s="72" t="s">
        <v>130</v>
      </c>
      <c r="D124" s="417"/>
      <c r="E124" s="416"/>
      <c r="F124" s="500" t="e">
        <f t="shared" si="4"/>
        <v>#DIV/0!</v>
      </c>
      <c r="G124" s="417"/>
      <c r="H124" s="416"/>
      <c r="I124" s="500" t="e">
        <f t="shared" si="5"/>
        <v>#DIV/0!</v>
      </c>
      <c r="J124" s="416"/>
      <c r="K124" s="416"/>
      <c r="L124" s="500" t="e">
        <f t="shared" si="6"/>
        <v>#DIV/0!</v>
      </c>
      <c r="M124" s="417"/>
      <c r="N124" s="416"/>
      <c r="O124" s="500" t="e">
        <f t="shared" si="7"/>
        <v>#DIV/0!</v>
      </c>
    </row>
    <row r="125" spans="1:15" ht="38.25" hidden="1" x14ac:dyDescent="0.2">
      <c r="A125" s="152" t="s">
        <v>9</v>
      </c>
      <c r="B125" s="112" t="s">
        <v>368</v>
      </c>
      <c r="C125" s="152" t="s">
        <v>131</v>
      </c>
      <c r="D125" s="399"/>
      <c r="E125" s="400"/>
      <c r="F125" s="500" t="e">
        <f t="shared" si="4"/>
        <v>#DIV/0!</v>
      </c>
      <c r="G125" s="398"/>
      <c r="H125" s="401"/>
      <c r="I125" s="500" t="e">
        <f t="shared" si="5"/>
        <v>#DIV/0!</v>
      </c>
      <c r="J125" s="401"/>
      <c r="K125" s="401"/>
      <c r="L125" s="500" t="e">
        <f t="shared" si="6"/>
        <v>#DIV/0!</v>
      </c>
      <c r="M125" s="402"/>
      <c r="N125" s="401"/>
      <c r="O125" s="500" t="e">
        <f t="shared" si="7"/>
        <v>#DIV/0!</v>
      </c>
    </row>
    <row r="126" spans="1:15" ht="38.25" hidden="1" x14ac:dyDescent="0.2">
      <c r="A126" s="152" t="s">
        <v>9</v>
      </c>
      <c r="B126" s="112" t="s">
        <v>368</v>
      </c>
      <c r="C126" s="152" t="s">
        <v>132</v>
      </c>
      <c r="D126" s="399"/>
      <c r="E126" s="400"/>
      <c r="F126" s="500" t="e">
        <f t="shared" si="4"/>
        <v>#DIV/0!</v>
      </c>
      <c r="G126" s="398"/>
      <c r="H126" s="401"/>
      <c r="I126" s="500" t="e">
        <f t="shared" si="5"/>
        <v>#DIV/0!</v>
      </c>
      <c r="J126" s="401"/>
      <c r="K126" s="401"/>
      <c r="L126" s="500" t="e">
        <f t="shared" si="6"/>
        <v>#DIV/0!</v>
      </c>
      <c r="M126" s="402"/>
      <c r="N126" s="401"/>
      <c r="O126" s="500" t="e">
        <f t="shared" si="7"/>
        <v>#DIV/0!</v>
      </c>
    </row>
    <row r="127" spans="1:15" ht="38.25" hidden="1" x14ac:dyDescent="0.2">
      <c r="A127" s="4" t="s">
        <v>9</v>
      </c>
      <c r="B127" s="5" t="s">
        <v>370</v>
      </c>
      <c r="C127" s="4" t="s">
        <v>133</v>
      </c>
      <c r="D127" s="392"/>
      <c r="E127" s="393"/>
      <c r="F127" s="500" t="e">
        <f t="shared" si="4"/>
        <v>#DIV/0!</v>
      </c>
      <c r="G127" s="394"/>
      <c r="H127" s="397"/>
      <c r="I127" s="500" t="e">
        <f t="shared" si="5"/>
        <v>#DIV/0!</v>
      </c>
      <c r="J127" s="397"/>
      <c r="K127" s="397"/>
      <c r="L127" s="500" t="e">
        <f t="shared" si="6"/>
        <v>#DIV/0!</v>
      </c>
      <c r="M127" s="398"/>
      <c r="N127" s="397"/>
      <c r="O127" s="500" t="e">
        <f t="shared" si="7"/>
        <v>#DIV/0!</v>
      </c>
    </row>
    <row r="128" spans="1:15" ht="38.25" hidden="1" x14ac:dyDescent="0.2">
      <c r="A128" s="4" t="s">
        <v>9</v>
      </c>
      <c r="B128" s="5" t="s">
        <v>374</v>
      </c>
      <c r="C128" s="4" t="s">
        <v>134</v>
      </c>
      <c r="D128" s="392"/>
      <c r="E128" s="393"/>
      <c r="F128" s="500" t="e">
        <f t="shared" si="4"/>
        <v>#DIV/0!</v>
      </c>
      <c r="G128" s="394"/>
      <c r="H128" s="397"/>
      <c r="I128" s="500" t="e">
        <f t="shared" si="5"/>
        <v>#DIV/0!</v>
      </c>
      <c r="J128" s="397"/>
      <c r="K128" s="397"/>
      <c r="L128" s="500" t="e">
        <f t="shared" si="6"/>
        <v>#DIV/0!</v>
      </c>
      <c r="M128" s="398"/>
      <c r="N128" s="397"/>
      <c r="O128" s="500" t="e">
        <f t="shared" si="7"/>
        <v>#DIV/0!</v>
      </c>
    </row>
    <row r="129" spans="1:15" ht="38.25" hidden="1" x14ac:dyDescent="0.2">
      <c r="A129" s="152" t="s">
        <v>9</v>
      </c>
      <c r="B129" s="112" t="s">
        <v>375</v>
      </c>
      <c r="C129" s="152" t="s">
        <v>135</v>
      </c>
      <c r="D129" s="429"/>
      <c r="E129" s="430"/>
      <c r="F129" s="500" t="e">
        <f t="shared" si="4"/>
        <v>#DIV/0!</v>
      </c>
      <c r="G129" s="431"/>
      <c r="H129" s="432"/>
      <c r="I129" s="500" t="e">
        <f t="shared" si="5"/>
        <v>#DIV/0!</v>
      </c>
      <c r="J129" s="432"/>
      <c r="K129" s="432"/>
      <c r="L129" s="500" t="e">
        <f t="shared" si="6"/>
        <v>#DIV/0!</v>
      </c>
      <c r="M129" s="431"/>
      <c r="N129" s="432"/>
      <c r="O129" s="500" t="e">
        <f t="shared" si="7"/>
        <v>#DIV/0!</v>
      </c>
    </row>
    <row r="130" spans="1:15" ht="38.25" hidden="1" x14ac:dyDescent="0.2">
      <c r="A130" s="4" t="s">
        <v>9</v>
      </c>
      <c r="B130" s="5" t="s">
        <v>374</v>
      </c>
      <c r="C130" s="4" t="s">
        <v>136</v>
      </c>
      <c r="D130" s="392"/>
      <c r="E130" s="393"/>
      <c r="F130" s="500" t="e">
        <f t="shared" si="4"/>
        <v>#DIV/0!</v>
      </c>
      <c r="G130" s="394"/>
      <c r="H130" s="397"/>
      <c r="I130" s="500" t="e">
        <f t="shared" si="5"/>
        <v>#DIV/0!</v>
      </c>
      <c r="J130" s="397"/>
      <c r="K130" s="397"/>
      <c r="L130" s="500" t="e">
        <f t="shared" si="6"/>
        <v>#DIV/0!</v>
      </c>
      <c r="M130" s="398"/>
      <c r="N130" s="397"/>
      <c r="O130" s="500" t="e">
        <f t="shared" si="7"/>
        <v>#DIV/0!</v>
      </c>
    </row>
    <row r="131" spans="1:15" ht="38.25" hidden="1" x14ac:dyDescent="0.2">
      <c r="A131" s="152" t="s">
        <v>9</v>
      </c>
      <c r="B131" s="112" t="s">
        <v>368</v>
      </c>
      <c r="C131" s="152" t="s">
        <v>137</v>
      </c>
      <c r="D131" s="399"/>
      <c r="E131" s="400"/>
      <c r="F131" s="500" t="e">
        <f t="shared" ref="F131:F194" si="8">(E131/D131)*100</f>
        <v>#DIV/0!</v>
      </c>
      <c r="G131" s="398"/>
      <c r="H131" s="401"/>
      <c r="I131" s="500" t="e">
        <f t="shared" ref="I131:I194" si="9">(H131/G131)*100</f>
        <v>#DIV/0!</v>
      </c>
      <c r="J131" s="401"/>
      <c r="K131" s="401"/>
      <c r="L131" s="500" t="e">
        <f t="shared" ref="L131:L194" si="10">(K131/J131)*100</f>
        <v>#DIV/0!</v>
      </c>
      <c r="M131" s="402"/>
      <c r="N131" s="401"/>
      <c r="O131" s="500" t="e">
        <f t="shared" ref="O131:O194" si="11">(N131/M131)*100</f>
        <v>#DIV/0!</v>
      </c>
    </row>
    <row r="132" spans="1:15" ht="38.25" hidden="1" x14ac:dyDescent="0.2">
      <c r="A132" s="4" t="s">
        <v>9</v>
      </c>
      <c r="B132" s="5" t="s">
        <v>372</v>
      </c>
      <c r="C132" s="4" t="s">
        <v>138</v>
      </c>
      <c r="D132" s="392"/>
      <c r="E132" s="395"/>
      <c r="F132" s="500" t="e">
        <f t="shared" si="8"/>
        <v>#DIV/0!</v>
      </c>
      <c r="G132" s="394"/>
      <c r="H132" s="395"/>
      <c r="I132" s="500" t="e">
        <f t="shared" si="9"/>
        <v>#DIV/0!</v>
      </c>
      <c r="J132" s="395"/>
      <c r="K132" s="397"/>
      <c r="L132" s="500" t="e">
        <f t="shared" si="10"/>
        <v>#DIV/0!</v>
      </c>
      <c r="M132" s="398"/>
      <c r="N132" s="397"/>
      <c r="O132" s="500" t="e">
        <f t="shared" si="11"/>
        <v>#DIV/0!</v>
      </c>
    </row>
    <row r="133" spans="1:15" ht="38.25" hidden="1" x14ac:dyDescent="0.2">
      <c r="A133" s="152" t="s">
        <v>9</v>
      </c>
      <c r="B133" s="112" t="s">
        <v>368</v>
      </c>
      <c r="C133" s="152" t="s">
        <v>138</v>
      </c>
      <c r="D133" s="399"/>
      <c r="E133" s="400"/>
      <c r="F133" s="500" t="e">
        <f t="shared" si="8"/>
        <v>#DIV/0!</v>
      </c>
      <c r="G133" s="398"/>
      <c r="H133" s="401"/>
      <c r="I133" s="500" t="e">
        <f t="shared" si="9"/>
        <v>#DIV/0!</v>
      </c>
      <c r="J133" s="401"/>
      <c r="K133" s="401"/>
      <c r="L133" s="500" t="e">
        <f t="shared" si="10"/>
        <v>#DIV/0!</v>
      </c>
      <c r="M133" s="402"/>
      <c r="N133" s="401"/>
      <c r="O133" s="500" t="e">
        <f t="shared" si="11"/>
        <v>#DIV/0!</v>
      </c>
    </row>
    <row r="134" spans="1:15" ht="38.25" hidden="1" x14ac:dyDescent="0.2">
      <c r="A134" s="4" t="s">
        <v>9</v>
      </c>
      <c r="B134" s="5" t="s">
        <v>371</v>
      </c>
      <c r="C134" s="4" t="s">
        <v>139</v>
      </c>
      <c r="D134" s="392"/>
      <c r="E134" s="393"/>
      <c r="F134" s="500" t="e">
        <f t="shared" si="8"/>
        <v>#DIV/0!</v>
      </c>
      <c r="G134" s="394"/>
      <c r="H134" s="397"/>
      <c r="I134" s="500" t="e">
        <f t="shared" si="9"/>
        <v>#DIV/0!</v>
      </c>
      <c r="J134" s="397"/>
      <c r="K134" s="397"/>
      <c r="L134" s="500" t="e">
        <f t="shared" si="10"/>
        <v>#DIV/0!</v>
      </c>
      <c r="M134" s="398"/>
      <c r="N134" s="397"/>
      <c r="O134" s="500" t="e">
        <f t="shared" si="11"/>
        <v>#DIV/0!</v>
      </c>
    </row>
    <row r="135" spans="1:15" ht="38.25" hidden="1" x14ac:dyDescent="0.2">
      <c r="A135" s="4" t="s">
        <v>20</v>
      </c>
      <c r="B135" s="5" t="s">
        <v>376</v>
      </c>
      <c r="C135" s="4" t="s">
        <v>140</v>
      </c>
      <c r="D135" s="392"/>
      <c r="E135" s="393"/>
      <c r="F135" s="500" t="e">
        <f t="shared" si="8"/>
        <v>#DIV/0!</v>
      </c>
      <c r="G135" s="394"/>
      <c r="H135" s="397"/>
      <c r="I135" s="500" t="e">
        <f t="shared" si="9"/>
        <v>#DIV/0!</v>
      </c>
      <c r="J135" s="397"/>
      <c r="K135" s="397"/>
      <c r="L135" s="500" t="e">
        <f t="shared" si="10"/>
        <v>#DIV/0!</v>
      </c>
      <c r="M135" s="398"/>
      <c r="N135" s="397"/>
      <c r="O135" s="500" t="e">
        <f t="shared" si="11"/>
        <v>#DIV/0!</v>
      </c>
    </row>
    <row r="136" spans="1:15" ht="38.25" hidden="1" x14ac:dyDescent="0.2">
      <c r="A136" s="4" t="s">
        <v>20</v>
      </c>
      <c r="B136" s="5" t="s">
        <v>376</v>
      </c>
      <c r="C136" s="4" t="s">
        <v>141</v>
      </c>
      <c r="D136" s="392"/>
      <c r="E136" s="393"/>
      <c r="F136" s="500" t="e">
        <f t="shared" si="8"/>
        <v>#DIV/0!</v>
      </c>
      <c r="G136" s="394"/>
      <c r="H136" s="397"/>
      <c r="I136" s="500" t="e">
        <f t="shared" si="9"/>
        <v>#DIV/0!</v>
      </c>
      <c r="J136" s="397"/>
      <c r="K136" s="397"/>
      <c r="L136" s="500" t="e">
        <f t="shared" si="10"/>
        <v>#DIV/0!</v>
      </c>
      <c r="M136" s="398"/>
      <c r="N136" s="397"/>
      <c r="O136" s="500" t="e">
        <f t="shared" si="11"/>
        <v>#DIV/0!</v>
      </c>
    </row>
    <row r="137" spans="1:15" ht="51" hidden="1" x14ac:dyDescent="0.2">
      <c r="A137" s="90" t="s">
        <v>14</v>
      </c>
      <c r="B137" s="72" t="s">
        <v>379</v>
      </c>
      <c r="C137" s="90" t="s">
        <v>142</v>
      </c>
      <c r="D137" s="418"/>
      <c r="E137" s="419"/>
      <c r="F137" s="500" t="e">
        <f t="shared" si="8"/>
        <v>#DIV/0!</v>
      </c>
      <c r="G137" s="417"/>
      <c r="H137" s="419"/>
      <c r="I137" s="500" t="e">
        <f t="shared" si="9"/>
        <v>#DIV/0!</v>
      </c>
      <c r="J137" s="397"/>
      <c r="K137" s="397"/>
      <c r="L137" s="500" t="e">
        <f t="shared" si="10"/>
        <v>#DIV/0!</v>
      </c>
      <c r="M137" s="398"/>
      <c r="N137" s="397"/>
      <c r="O137" s="500" t="e">
        <f t="shared" si="11"/>
        <v>#DIV/0!</v>
      </c>
    </row>
    <row r="138" spans="1:15" ht="51" hidden="1" x14ac:dyDescent="0.2">
      <c r="A138" s="90" t="s">
        <v>14</v>
      </c>
      <c r="B138" s="72" t="s">
        <v>379</v>
      </c>
      <c r="C138" s="90" t="s">
        <v>143</v>
      </c>
      <c r="D138" s="418"/>
      <c r="E138" s="411"/>
      <c r="F138" s="500" t="e">
        <f t="shared" si="8"/>
        <v>#DIV/0!</v>
      </c>
      <c r="G138" s="410"/>
      <c r="H138" s="411"/>
      <c r="I138" s="500" t="e">
        <f t="shared" si="9"/>
        <v>#DIV/0!</v>
      </c>
      <c r="J138" s="411"/>
      <c r="K138" s="411"/>
      <c r="L138" s="500" t="e">
        <f t="shared" si="10"/>
        <v>#DIV/0!</v>
      </c>
      <c r="M138" s="410"/>
      <c r="N138" s="411"/>
      <c r="O138" s="500" t="e">
        <f t="shared" si="11"/>
        <v>#DIV/0!</v>
      </c>
    </row>
    <row r="139" spans="1:15" ht="51" hidden="1" x14ac:dyDescent="0.2">
      <c r="A139" s="90" t="s">
        <v>14</v>
      </c>
      <c r="B139" s="73" t="s">
        <v>379</v>
      </c>
      <c r="C139" s="73" t="s">
        <v>377</v>
      </c>
      <c r="D139" s="410"/>
      <c r="E139" s="411"/>
      <c r="F139" s="500" t="e">
        <f t="shared" si="8"/>
        <v>#DIV/0!</v>
      </c>
      <c r="G139" s="410"/>
      <c r="H139" s="411"/>
      <c r="I139" s="500" t="e">
        <f t="shared" si="9"/>
        <v>#DIV/0!</v>
      </c>
      <c r="J139" s="411"/>
      <c r="K139" s="411"/>
      <c r="L139" s="500" t="e">
        <f t="shared" si="10"/>
        <v>#DIV/0!</v>
      </c>
      <c r="M139" s="410"/>
      <c r="N139" s="411"/>
      <c r="O139" s="500" t="e">
        <f t="shared" si="11"/>
        <v>#DIV/0!</v>
      </c>
    </row>
    <row r="140" spans="1:15" ht="51" hidden="1" x14ac:dyDescent="0.2">
      <c r="A140" s="90" t="s">
        <v>14</v>
      </c>
      <c r="B140" s="73" t="s">
        <v>379</v>
      </c>
      <c r="C140" s="73" t="s">
        <v>378</v>
      </c>
      <c r="D140" s="410"/>
      <c r="E140" s="419"/>
      <c r="F140" s="500" t="e">
        <f t="shared" si="8"/>
        <v>#DIV/0!</v>
      </c>
      <c r="G140" s="417"/>
      <c r="H140" s="419"/>
      <c r="I140" s="500" t="e">
        <f t="shared" si="9"/>
        <v>#DIV/0!</v>
      </c>
      <c r="J140" s="419"/>
      <c r="K140" s="419"/>
      <c r="L140" s="500" t="e">
        <f t="shared" si="10"/>
        <v>#DIV/0!</v>
      </c>
      <c r="M140" s="418"/>
      <c r="N140" s="419"/>
      <c r="O140" s="500" t="e">
        <f t="shared" si="11"/>
        <v>#DIV/0!</v>
      </c>
    </row>
    <row r="141" spans="1:15" ht="38.25" hidden="1" x14ac:dyDescent="0.2">
      <c r="A141" s="4" t="s">
        <v>14</v>
      </c>
      <c r="B141" s="5" t="s">
        <v>381</v>
      </c>
      <c r="C141" s="4" t="s">
        <v>144</v>
      </c>
      <c r="D141" s="392"/>
      <c r="E141" s="393"/>
      <c r="F141" s="500" t="e">
        <f t="shared" si="8"/>
        <v>#DIV/0!</v>
      </c>
      <c r="G141" s="394"/>
      <c r="H141" s="397"/>
      <c r="I141" s="500" t="e">
        <f t="shared" si="9"/>
        <v>#DIV/0!</v>
      </c>
      <c r="J141" s="397"/>
      <c r="K141" s="397"/>
      <c r="L141" s="500" t="e">
        <f t="shared" si="10"/>
        <v>#DIV/0!</v>
      </c>
      <c r="M141" s="398"/>
      <c r="N141" s="397"/>
      <c r="O141" s="500" t="e">
        <f t="shared" si="11"/>
        <v>#DIV/0!</v>
      </c>
    </row>
    <row r="142" spans="1:15" ht="38.25" hidden="1" x14ac:dyDescent="0.2">
      <c r="A142" s="82" t="s">
        <v>14</v>
      </c>
      <c r="B142" s="5" t="s">
        <v>382</v>
      </c>
      <c r="C142" s="82" t="s">
        <v>145</v>
      </c>
      <c r="D142" s="403"/>
      <c r="E142" s="404"/>
      <c r="F142" s="500" t="e">
        <f t="shared" si="8"/>
        <v>#DIV/0!</v>
      </c>
      <c r="G142" s="394"/>
      <c r="H142" s="405"/>
      <c r="I142" s="500" t="e">
        <f t="shared" si="9"/>
        <v>#DIV/0!</v>
      </c>
      <c r="J142" s="405"/>
      <c r="K142" s="405"/>
      <c r="L142" s="500" t="e">
        <f t="shared" si="10"/>
        <v>#DIV/0!</v>
      </c>
      <c r="M142" s="394"/>
      <c r="N142" s="405"/>
      <c r="O142" s="500" t="e">
        <f t="shared" si="11"/>
        <v>#DIV/0!</v>
      </c>
    </row>
    <row r="143" spans="1:15" ht="51" hidden="1" x14ac:dyDescent="0.2">
      <c r="A143" s="4" t="s">
        <v>14</v>
      </c>
      <c r="B143" s="5" t="s">
        <v>383</v>
      </c>
      <c r="C143" s="4" t="s">
        <v>146</v>
      </c>
      <c r="D143" s="392"/>
      <c r="E143" s="393"/>
      <c r="F143" s="500" t="e">
        <f t="shared" si="8"/>
        <v>#DIV/0!</v>
      </c>
      <c r="G143" s="394"/>
      <c r="H143" s="397"/>
      <c r="I143" s="500" t="e">
        <f t="shared" si="9"/>
        <v>#DIV/0!</v>
      </c>
      <c r="J143" s="397"/>
      <c r="K143" s="397"/>
      <c r="L143" s="500" t="e">
        <f t="shared" si="10"/>
        <v>#DIV/0!</v>
      </c>
      <c r="M143" s="398"/>
      <c r="N143" s="397"/>
      <c r="O143" s="500" t="e">
        <f t="shared" si="11"/>
        <v>#DIV/0!</v>
      </c>
    </row>
    <row r="144" spans="1:15" ht="51" hidden="1" x14ac:dyDescent="0.2">
      <c r="A144" s="4" t="s">
        <v>14</v>
      </c>
      <c r="B144" s="5" t="s">
        <v>383</v>
      </c>
      <c r="C144" s="4" t="s">
        <v>147</v>
      </c>
      <c r="D144" s="392"/>
      <c r="E144" s="393"/>
      <c r="F144" s="500" t="e">
        <f t="shared" si="8"/>
        <v>#DIV/0!</v>
      </c>
      <c r="G144" s="394"/>
      <c r="H144" s="397"/>
      <c r="I144" s="500" t="e">
        <f t="shared" si="9"/>
        <v>#DIV/0!</v>
      </c>
      <c r="J144" s="397"/>
      <c r="K144" s="397"/>
      <c r="L144" s="500" t="e">
        <f t="shared" si="10"/>
        <v>#DIV/0!</v>
      </c>
      <c r="M144" s="398"/>
      <c r="N144" s="397"/>
      <c r="O144" s="500" t="e">
        <f t="shared" si="11"/>
        <v>#DIV/0!</v>
      </c>
    </row>
    <row r="145" spans="1:15" ht="38.25" hidden="1" x14ac:dyDescent="0.2">
      <c r="A145" s="4" t="s">
        <v>14</v>
      </c>
      <c r="B145" s="5" t="s">
        <v>458</v>
      </c>
      <c r="C145" s="4" t="s">
        <v>148</v>
      </c>
      <c r="D145" s="392"/>
      <c r="E145" s="393"/>
      <c r="F145" s="525" t="e">
        <f t="shared" si="8"/>
        <v>#DIV/0!</v>
      </c>
      <c r="G145" s="394"/>
      <c r="H145" s="397"/>
      <c r="I145" s="525" t="e">
        <f t="shared" si="9"/>
        <v>#DIV/0!</v>
      </c>
      <c r="J145" s="397"/>
      <c r="K145" s="397"/>
      <c r="L145" s="525" t="e">
        <f t="shared" si="10"/>
        <v>#DIV/0!</v>
      </c>
      <c r="M145" s="398"/>
      <c r="N145" s="397"/>
      <c r="O145" s="525" t="e">
        <f t="shared" si="11"/>
        <v>#DIV/0!</v>
      </c>
    </row>
    <row r="146" spans="1:15" ht="38.25" hidden="1" x14ac:dyDescent="0.2">
      <c r="A146" s="4" t="s">
        <v>14</v>
      </c>
      <c r="B146" s="5" t="s">
        <v>384</v>
      </c>
      <c r="C146" s="4" t="s">
        <v>149</v>
      </c>
      <c r="D146" s="392"/>
      <c r="E146" s="393"/>
      <c r="F146" s="500" t="e">
        <f t="shared" si="8"/>
        <v>#DIV/0!</v>
      </c>
      <c r="G146" s="394"/>
      <c r="H146" s="397"/>
      <c r="I146" s="500" t="e">
        <f t="shared" si="9"/>
        <v>#DIV/0!</v>
      </c>
      <c r="J146" s="397"/>
      <c r="K146" s="397"/>
      <c r="L146" s="500" t="e">
        <f t="shared" si="10"/>
        <v>#DIV/0!</v>
      </c>
      <c r="M146" s="398"/>
      <c r="N146" s="397"/>
      <c r="O146" s="500" t="e">
        <f t="shared" si="11"/>
        <v>#DIV/0!</v>
      </c>
    </row>
    <row r="147" spans="1:15" ht="38.25" hidden="1" x14ac:dyDescent="0.2">
      <c r="A147" s="82" t="s">
        <v>14</v>
      </c>
      <c r="B147" s="5" t="s">
        <v>324</v>
      </c>
      <c r="C147" s="82" t="s">
        <v>150</v>
      </c>
      <c r="D147" s="417"/>
      <c r="E147" s="416"/>
      <c r="F147" s="500" t="e">
        <f t="shared" si="8"/>
        <v>#DIV/0!</v>
      </c>
      <c r="G147" s="417"/>
      <c r="H147" s="416"/>
      <c r="I147" s="500" t="e">
        <f t="shared" si="9"/>
        <v>#DIV/0!</v>
      </c>
      <c r="J147" s="416"/>
      <c r="K147" s="416"/>
      <c r="L147" s="500" t="e">
        <f t="shared" si="10"/>
        <v>#DIV/0!</v>
      </c>
      <c r="M147" s="417"/>
      <c r="N147" s="416"/>
      <c r="O147" s="500" t="e">
        <f t="shared" si="11"/>
        <v>#DIV/0!</v>
      </c>
    </row>
    <row r="148" spans="1:15" ht="38.25" hidden="1" x14ac:dyDescent="0.2">
      <c r="A148" s="82" t="s">
        <v>14</v>
      </c>
      <c r="B148" s="5" t="s">
        <v>324</v>
      </c>
      <c r="C148" s="82" t="s">
        <v>151</v>
      </c>
      <c r="D148" s="417"/>
      <c r="E148" s="416"/>
      <c r="F148" s="500" t="e">
        <f t="shared" si="8"/>
        <v>#DIV/0!</v>
      </c>
      <c r="G148" s="417"/>
      <c r="H148" s="416"/>
      <c r="I148" s="500" t="e">
        <f t="shared" si="9"/>
        <v>#DIV/0!</v>
      </c>
      <c r="J148" s="416"/>
      <c r="K148" s="416"/>
      <c r="L148" s="500" t="e">
        <f t="shared" si="10"/>
        <v>#DIV/0!</v>
      </c>
      <c r="M148" s="417"/>
      <c r="N148" s="416"/>
      <c r="O148" s="500" t="e">
        <f t="shared" si="11"/>
        <v>#DIV/0!</v>
      </c>
    </row>
    <row r="149" spans="1:15" ht="38.25" hidden="1" x14ac:dyDescent="0.2">
      <c r="A149" s="82" t="s">
        <v>14</v>
      </c>
      <c r="B149" s="5" t="s">
        <v>324</v>
      </c>
      <c r="C149" s="82" t="s">
        <v>152</v>
      </c>
      <c r="D149" s="417"/>
      <c r="E149" s="411"/>
      <c r="F149" s="500" t="e">
        <f t="shared" si="8"/>
        <v>#DIV/0!</v>
      </c>
      <c r="G149" s="410"/>
      <c r="H149" s="411"/>
      <c r="I149" s="500" t="e">
        <f t="shared" si="9"/>
        <v>#DIV/0!</v>
      </c>
      <c r="J149" s="411"/>
      <c r="K149" s="411"/>
      <c r="L149" s="500" t="e">
        <f t="shared" si="10"/>
        <v>#DIV/0!</v>
      </c>
      <c r="M149" s="410"/>
      <c r="N149" s="411"/>
      <c r="O149" s="500" t="e">
        <f t="shared" si="11"/>
        <v>#DIV/0!</v>
      </c>
    </row>
    <row r="150" spans="1:15" ht="38.25" hidden="1" x14ac:dyDescent="0.2">
      <c r="A150" s="82" t="s">
        <v>14</v>
      </c>
      <c r="B150" s="9" t="s">
        <v>324</v>
      </c>
      <c r="C150" s="10" t="s">
        <v>380</v>
      </c>
      <c r="D150" s="410"/>
      <c r="E150" s="416"/>
      <c r="F150" s="500" t="e">
        <f t="shared" si="8"/>
        <v>#DIV/0!</v>
      </c>
      <c r="G150" s="417"/>
      <c r="H150" s="416"/>
      <c r="I150" s="500" t="e">
        <f t="shared" si="9"/>
        <v>#DIV/0!</v>
      </c>
      <c r="J150" s="416"/>
      <c r="K150" s="416"/>
      <c r="L150" s="500" t="e">
        <f t="shared" si="10"/>
        <v>#DIV/0!</v>
      </c>
      <c r="M150" s="417"/>
      <c r="N150" s="416"/>
      <c r="O150" s="500" t="e">
        <f t="shared" si="11"/>
        <v>#DIV/0!</v>
      </c>
    </row>
    <row r="151" spans="1:15" ht="38.25" hidden="1" x14ac:dyDescent="0.2">
      <c r="A151" s="82" t="s">
        <v>14</v>
      </c>
      <c r="B151" s="5" t="s">
        <v>324</v>
      </c>
      <c r="C151" s="82" t="s">
        <v>153</v>
      </c>
      <c r="D151" s="417"/>
      <c r="E151" s="416"/>
      <c r="F151" s="500" t="e">
        <f t="shared" si="8"/>
        <v>#DIV/0!</v>
      </c>
      <c r="G151" s="417"/>
      <c r="H151" s="416"/>
      <c r="I151" s="500" t="e">
        <f t="shared" si="9"/>
        <v>#DIV/0!</v>
      </c>
      <c r="J151" s="416"/>
      <c r="K151" s="416"/>
      <c r="L151" s="500" t="e">
        <f t="shared" si="10"/>
        <v>#DIV/0!</v>
      </c>
      <c r="M151" s="417"/>
      <c r="N151" s="416"/>
      <c r="O151" s="500" t="e">
        <f t="shared" si="11"/>
        <v>#DIV/0!</v>
      </c>
    </row>
    <row r="152" spans="1:15" ht="38.25" hidden="1" x14ac:dyDescent="0.2">
      <c r="A152" s="4" t="s">
        <v>14</v>
      </c>
      <c r="B152" s="5" t="s">
        <v>1655</v>
      </c>
      <c r="C152" s="4" t="s">
        <v>154</v>
      </c>
      <c r="D152" s="392"/>
      <c r="E152" s="393"/>
      <c r="F152" s="500" t="e">
        <f t="shared" si="8"/>
        <v>#DIV/0!</v>
      </c>
      <c r="G152" s="394"/>
      <c r="H152" s="397"/>
      <c r="I152" s="500" t="e">
        <f t="shared" si="9"/>
        <v>#DIV/0!</v>
      </c>
      <c r="J152" s="397"/>
      <c r="K152" s="397"/>
      <c r="L152" s="500" t="e">
        <f t="shared" si="10"/>
        <v>#DIV/0!</v>
      </c>
      <c r="M152" s="398"/>
      <c r="N152" s="397"/>
      <c r="O152" s="500" t="e">
        <f t="shared" si="11"/>
        <v>#DIV/0!</v>
      </c>
    </row>
    <row r="153" spans="1:15" ht="38.25" hidden="1" x14ac:dyDescent="0.2">
      <c r="A153" s="4" t="s">
        <v>14</v>
      </c>
      <c r="B153" s="5" t="s">
        <v>386</v>
      </c>
      <c r="C153" s="4" t="s">
        <v>155</v>
      </c>
      <c r="D153" s="392"/>
      <c r="E153" s="393"/>
      <c r="F153" s="500" t="e">
        <f t="shared" si="8"/>
        <v>#DIV/0!</v>
      </c>
      <c r="G153" s="394"/>
      <c r="H153" s="397"/>
      <c r="I153" s="500" t="e">
        <f t="shared" si="9"/>
        <v>#DIV/0!</v>
      </c>
      <c r="J153" s="397"/>
      <c r="K153" s="397"/>
      <c r="L153" s="500" t="e">
        <f t="shared" si="10"/>
        <v>#DIV/0!</v>
      </c>
      <c r="M153" s="398"/>
      <c r="N153" s="397"/>
      <c r="O153" s="500" t="e">
        <f t="shared" si="11"/>
        <v>#DIV/0!</v>
      </c>
    </row>
    <row r="154" spans="1:15" ht="38.25" hidden="1" x14ac:dyDescent="0.2">
      <c r="A154" s="4" t="s">
        <v>14</v>
      </c>
      <c r="B154" s="5" t="s">
        <v>386</v>
      </c>
      <c r="C154" s="4" t="s">
        <v>156</v>
      </c>
      <c r="D154" s="392"/>
      <c r="E154" s="393"/>
      <c r="F154" s="500" t="e">
        <f t="shared" si="8"/>
        <v>#DIV/0!</v>
      </c>
      <c r="G154" s="394"/>
      <c r="H154" s="397"/>
      <c r="I154" s="500" t="e">
        <f t="shared" si="9"/>
        <v>#DIV/0!</v>
      </c>
      <c r="J154" s="397"/>
      <c r="K154" s="397"/>
      <c r="L154" s="500" t="e">
        <f t="shared" si="10"/>
        <v>#DIV/0!</v>
      </c>
      <c r="M154" s="398"/>
      <c r="N154" s="397"/>
      <c r="O154" s="500" t="e">
        <f t="shared" si="11"/>
        <v>#DIV/0!</v>
      </c>
    </row>
    <row r="155" spans="1:15" ht="38.25" hidden="1" x14ac:dyDescent="0.2">
      <c r="A155" s="4" t="s">
        <v>14</v>
      </c>
      <c r="B155" s="5" t="s">
        <v>387</v>
      </c>
      <c r="C155" s="92" t="s">
        <v>157</v>
      </c>
      <c r="D155" s="418"/>
      <c r="E155" s="419"/>
      <c r="F155" s="500" t="e">
        <f t="shared" si="8"/>
        <v>#DIV/0!</v>
      </c>
      <c r="G155" s="417"/>
      <c r="H155" s="419"/>
      <c r="I155" s="500" t="e">
        <f t="shared" si="9"/>
        <v>#DIV/0!</v>
      </c>
      <c r="J155" s="419"/>
      <c r="K155" s="419"/>
      <c r="L155" s="500" t="e">
        <f t="shared" si="10"/>
        <v>#DIV/0!</v>
      </c>
      <c r="M155" s="418"/>
      <c r="N155" s="419"/>
      <c r="O155" s="500" t="e">
        <f t="shared" si="11"/>
        <v>#DIV/0!</v>
      </c>
    </row>
    <row r="156" spans="1:15" ht="51" hidden="1" x14ac:dyDescent="0.2">
      <c r="A156" s="72" t="s">
        <v>14</v>
      </c>
      <c r="B156" s="72" t="s">
        <v>388</v>
      </c>
      <c r="C156" s="72" t="s">
        <v>158</v>
      </c>
      <c r="D156" s="417"/>
      <c r="E156" s="416"/>
      <c r="F156" s="500" t="e">
        <f t="shared" si="8"/>
        <v>#DIV/0!</v>
      </c>
      <c r="G156" s="417"/>
      <c r="H156" s="416"/>
      <c r="I156" s="500" t="e">
        <f t="shared" si="9"/>
        <v>#DIV/0!</v>
      </c>
      <c r="J156" s="416"/>
      <c r="K156" s="416"/>
      <c r="L156" s="500" t="e">
        <f t="shared" si="10"/>
        <v>#DIV/0!</v>
      </c>
      <c r="M156" s="417"/>
      <c r="N156" s="416"/>
      <c r="O156" s="500" t="e">
        <f t="shared" si="11"/>
        <v>#DIV/0!</v>
      </c>
    </row>
    <row r="157" spans="1:15" ht="51" hidden="1" x14ac:dyDescent="0.2">
      <c r="A157" s="72" t="s">
        <v>14</v>
      </c>
      <c r="B157" s="72" t="s">
        <v>388</v>
      </c>
      <c r="C157" s="72" t="s">
        <v>159</v>
      </c>
      <c r="D157" s="417"/>
      <c r="E157" s="416"/>
      <c r="F157" s="500" t="e">
        <f t="shared" si="8"/>
        <v>#DIV/0!</v>
      </c>
      <c r="G157" s="417"/>
      <c r="H157" s="416"/>
      <c r="I157" s="500" t="e">
        <f t="shared" si="9"/>
        <v>#DIV/0!</v>
      </c>
      <c r="J157" s="416"/>
      <c r="K157" s="416"/>
      <c r="L157" s="500" t="e">
        <f t="shared" si="10"/>
        <v>#DIV/0!</v>
      </c>
      <c r="M157" s="417"/>
      <c r="N157" s="416"/>
      <c r="O157" s="500" t="e">
        <f t="shared" si="11"/>
        <v>#DIV/0!</v>
      </c>
    </row>
    <row r="158" spans="1:15" ht="38.25" hidden="1" x14ac:dyDescent="0.2">
      <c r="A158" s="82" t="s">
        <v>11</v>
      </c>
      <c r="B158" s="5" t="s">
        <v>389</v>
      </c>
      <c r="C158" s="82" t="s">
        <v>160</v>
      </c>
      <c r="D158" s="403"/>
      <c r="E158" s="404"/>
      <c r="F158" s="500" t="e">
        <f t="shared" si="8"/>
        <v>#DIV/0!</v>
      </c>
      <c r="G158" s="394"/>
      <c r="H158" s="405"/>
      <c r="I158" s="500" t="e">
        <f t="shared" si="9"/>
        <v>#DIV/0!</v>
      </c>
      <c r="J158" s="405"/>
      <c r="K158" s="405"/>
      <c r="L158" s="500" t="e">
        <f t="shared" si="10"/>
        <v>#DIV/0!</v>
      </c>
      <c r="M158" s="394"/>
      <c r="N158" s="405"/>
      <c r="O158" s="500" t="e">
        <f t="shared" si="11"/>
        <v>#DIV/0!</v>
      </c>
    </row>
    <row r="159" spans="1:15" ht="38.25" hidden="1" x14ac:dyDescent="0.2">
      <c r="A159" s="82" t="s">
        <v>11</v>
      </c>
      <c r="B159" s="5" t="s">
        <v>389</v>
      </c>
      <c r="C159" s="82" t="s">
        <v>161</v>
      </c>
      <c r="D159" s="403"/>
      <c r="E159" s="404"/>
      <c r="F159" s="500" t="e">
        <f t="shared" si="8"/>
        <v>#DIV/0!</v>
      </c>
      <c r="G159" s="394"/>
      <c r="H159" s="405"/>
      <c r="I159" s="500" t="e">
        <f t="shared" si="9"/>
        <v>#DIV/0!</v>
      </c>
      <c r="J159" s="405"/>
      <c r="K159" s="405"/>
      <c r="L159" s="500" t="e">
        <f t="shared" si="10"/>
        <v>#DIV/0!</v>
      </c>
      <c r="M159" s="394"/>
      <c r="N159" s="405"/>
      <c r="O159" s="500" t="e">
        <f t="shared" si="11"/>
        <v>#DIV/0!</v>
      </c>
    </row>
    <row r="160" spans="1:15" ht="38.25" hidden="1" x14ac:dyDescent="0.2">
      <c r="A160" s="82" t="s">
        <v>11</v>
      </c>
      <c r="B160" s="5" t="s">
        <v>389</v>
      </c>
      <c r="C160" s="82" t="s">
        <v>162</v>
      </c>
      <c r="D160" s="403"/>
      <c r="E160" s="404"/>
      <c r="F160" s="500" t="e">
        <f t="shared" si="8"/>
        <v>#DIV/0!</v>
      </c>
      <c r="G160" s="394"/>
      <c r="H160" s="405"/>
      <c r="I160" s="500" t="e">
        <f t="shared" si="9"/>
        <v>#DIV/0!</v>
      </c>
      <c r="J160" s="405"/>
      <c r="K160" s="405"/>
      <c r="L160" s="500" t="e">
        <f t="shared" si="10"/>
        <v>#DIV/0!</v>
      </c>
      <c r="M160" s="394"/>
      <c r="N160" s="405"/>
      <c r="O160" s="500" t="e">
        <f t="shared" si="11"/>
        <v>#DIV/0!</v>
      </c>
    </row>
    <row r="161" spans="1:15" ht="38.25" hidden="1" x14ac:dyDescent="0.2">
      <c r="A161" s="82" t="s">
        <v>11</v>
      </c>
      <c r="B161" s="5" t="s">
        <v>389</v>
      </c>
      <c r="C161" s="82" t="s">
        <v>163</v>
      </c>
      <c r="D161" s="403"/>
      <c r="E161" s="404"/>
      <c r="F161" s="500" t="e">
        <f t="shared" si="8"/>
        <v>#DIV/0!</v>
      </c>
      <c r="G161" s="394"/>
      <c r="H161" s="405"/>
      <c r="I161" s="500" t="e">
        <f t="shared" si="9"/>
        <v>#DIV/0!</v>
      </c>
      <c r="J161" s="405"/>
      <c r="K161" s="405"/>
      <c r="L161" s="500" t="e">
        <f t="shared" si="10"/>
        <v>#DIV/0!</v>
      </c>
      <c r="M161" s="394"/>
      <c r="N161" s="405"/>
      <c r="O161" s="500" t="e">
        <f t="shared" si="11"/>
        <v>#DIV/0!</v>
      </c>
    </row>
    <row r="162" spans="1:15" ht="38.25" hidden="1" x14ac:dyDescent="0.2">
      <c r="A162" s="82" t="s">
        <v>11</v>
      </c>
      <c r="B162" s="5" t="s">
        <v>390</v>
      </c>
      <c r="C162" s="82" t="s">
        <v>164</v>
      </c>
      <c r="D162" s="403"/>
      <c r="E162" s="404"/>
      <c r="F162" s="500" t="e">
        <f t="shared" si="8"/>
        <v>#DIV/0!</v>
      </c>
      <c r="G162" s="394"/>
      <c r="H162" s="405"/>
      <c r="I162" s="500" t="e">
        <f t="shared" si="9"/>
        <v>#DIV/0!</v>
      </c>
      <c r="J162" s="405"/>
      <c r="K162" s="405"/>
      <c r="L162" s="500" t="e">
        <f t="shared" si="10"/>
        <v>#DIV/0!</v>
      </c>
      <c r="M162" s="394"/>
      <c r="N162" s="405"/>
      <c r="O162" s="500" t="e">
        <f t="shared" si="11"/>
        <v>#DIV/0!</v>
      </c>
    </row>
    <row r="163" spans="1:15" ht="38.25" hidden="1" x14ac:dyDescent="0.2">
      <c r="A163" s="82" t="s">
        <v>11</v>
      </c>
      <c r="B163" s="5" t="s">
        <v>389</v>
      </c>
      <c r="C163" s="82" t="s">
        <v>165</v>
      </c>
      <c r="D163" s="403"/>
      <c r="E163" s="404"/>
      <c r="F163" s="500" t="e">
        <f t="shared" si="8"/>
        <v>#DIV/0!</v>
      </c>
      <c r="G163" s="394"/>
      <c r="H163" s="405"/>
      <c r="I163" s="500" t="e">
        <f t="shared" si="9"/>
        <v>#DIV/0!</v>
      </c>
      <c r="J163" s="405"/>
      <c r="K163" s="405"/>
      <c r="L163" s="500" t="e">
        <f t="shared" si="10"/>
        <v>#DIV/0!</v>
      </c>
      <c r="M163" s="394"/>
      <c r="N163" s="405"/>
      <c r="O163" s="500" t="e">
        <f t="shared" si="11"/>
        <v>#DIV/0!</v>
      </c>
    </row>
    <row r="164" spans="1:15" ht="38.25" hidden="1" x14ac:dyDescent="0.2">
      <c r="A164" s="4" t="s">
        <v>8</v>
      </c>
      <c r="B164" s="5" t="s">
        <v>392</v>
      </c>
      <c r="C164" s="4" t="s">
        <v>166</v>
      </c>
      <c r="D164" s="392"/>
      <c r="E164" s="393"/>
      <c r="F164" s="500" t="e">
        <f t="shared" si="8"/>
        <v>#DIV/0!</v>
      </c>
      <c r="G164" s="394"/>
      <c r="H164" s="397"/>
      <c r="I164" s="500" t="e">
        <f t="shared" si="9"/>
        <v>#DIV/0!</v>
      </c>
      <c r="J164" s="397"/>
      <c r="K164" s="397"/>
      <c r="L164" s="500" t="e">
        <f t="shared" si="10"/>
        <v>#DIV/0!</v>
      </c>
      <c r="M164" s="398"/>
      <c r="N164" s="397"/>
      <c r="O164" s="500" t="e">
        <f t="shared" si="11"/>
        <v>#DIV/0!</v>
      </c>
    </row>
    <row r="165" spans="1:15" ht="38.25" hidden="1" x14ac:dyDescent="0.2">
      <c r="A165" s="82" t="s">
        <v>8</v>
      </c>
      <c r="B165" s="5" t="s">
        <v>391</v>
      </c>
      <c r="C165" s="82" t="s">
        <v>167</v>
      </c>
      <c r="D165" s="433"/>
      <c r="E165" s="434"/>
      <c r="F165" s="500" t="e">
        <f t="shared" si="8"/>
        <v>#DIV/0!</v>
      </c>
      <c r="G165" s="433"/>
      <c r="H165" s="434"/>
      <c r="I165" s="500" t="e">
        <f t="shared" si="9"/>
        <v>#DIV/0!</v>
      </c>
      <c r="J165" s="434"/>
      <c r="K165" s="435"/>
      <c r="L165" s="500" t="e">
        <f t="shared" si="10"/>
        <v>#DIV/0!</v>
      </c>
      <c r="M165" s="433"/>
      <c r="N165" s="435"/>
      <c r="O165" s="500" t="e">
        <f t="shared" si="11"/>
        <v>#DIV/0!</v>
      </c>
    </row>
    <row r="166" spans="1:15" ht="38.25" hidden="1" x14ac:dyDescent="0.2">
      <c r="A166" s="82" t="s">
        <v>8</v>
      </c>
      <c r="B166" s="5" t="s">
        <v>393</v>
      </c>
      <c r="C166" s="82" t="s">
        <v>167</v>
      </c>
      <c r="D166" s="436"/>
      <c r="E166" s="437"/>
      <c r="F166" s="500" t="e">
        <f t="shared" si="8"/>
        <v>#DIV/0!</v>
      </c>
      <c r="G166" s="438"/>
      <c r="H166" s="439"/>
      <c r="I166" s="500" t="e">
        <f t="shared" si="9"/>
        <v>#DIV/0!</v>
      </c>
      <c r="J166" s="439"/>
      <c r="K166" s="439"/>
      <c r="L166" s="500" t="e">
        <f t="shared" si="10"/>
        <v>#DIV/0!</v>
      </c>
      <c r="M166" s="438"/>
      <c r="N166" s="439"/>
      <c r="O166" s="500" t="e">
        <f t="shared" si="11"/>
        <v>#DIV/0!</v>
      </c>
    </row>
    <row r="167" spans="1:15" ht="51" hidden="1" x14ac:dyDescent="0.2">
      <c r="A167" s="152" t="s">
        <v>8</v>
      </c>
      <c r="B167" s="112" t="s">
        <v>394</v>
      </c>
      <c r="C167" s="152" t="s">
        <v>168</v>
      </c>
      <c r="D167" s="399"/>
      <c r="E167" s="400"/>
      <c r="F167" s="500" t="e">
        <f t="shared" si="8"/>
        <v>#DIV/0!</v>
      </c>
      <c r="G167" s="398"/>
      <c r="H167" s="401"/>
      <c r="I167" s="500" t="e">
        <f t="shared" si="9"/>
        <v>#DIV/0!</v>
      </c>
      <c r="J167" s="401"/>
      <c r="K167" s="401"/>
      <c r="L167" s="500" t="e">
        <f t="shared" si="10"/>
        <v>#DIV/0!</v>
      </c>
      <c r="M167" s="402"/>
      <c r="N167" s="401"/>
      <c r="O167" s="500" t="e">
        <f t="shared" si="11"/>
        <v>#DIV/0!</v>
      </c>
    </row>
    <row r="168" spans="1:15" ht="51" hidden="1" x14ac:dyDescent="0.2">
      <c r="A168" s="4" t="s">
        <v>8</v>
      </c>
      <c r="B168" s="5" t="s">
        <v>395</v>
      </c>
      <c r="C168" s="4" t="s">
        <v>169</v>
      </c>
      <c r="D168" s="392"/>
      <c r="E168" s="393"/>
      <c r="F168" s="500" t="e">
        <f t="shared" si="8"/>
        <v>#DIV/0!</v>
      </c>
      <c r="G168" s="394"/>
      <c r="H168" s="397"/>
      <c r="I168" s="500" t="e">
        <f t="shared" si="9"/>
        <v>#DIV/0!</v>
      </c>
      <c r="J168" s="397"/>
      <c r="K168" s="397"/>
      <c r="L168" s="500" t="e">
        <f t="shared" si="10"/>
        <v>#DIV/0!</v>
      </c>
      <c r="M168" s="398"/>
      <c r="N168" s="397"/>
      <c r="O168" s="500" t="e">
        <f t="shared" si="11"/>
        <v>#DIV/0!</v>
      </c>
    </row>
    <row r="169" spans="1:15" ht="38.25" hidden="1" x14ac:dyDescent="0.2">
      <c r="A169" s="82" t="s">
        <v>8</v>
      </c>
      <c r="B169" s="5" t="s">
        <v>391</v>
      </c>
      <c r="C169" s="82" t="s">
        <v>170</v>
      </c>
      <c r="D169" s="433"/>
      <c r="E169" s="435"/>
      <c r="F169" s="500" t="e">
        <f t="shared" si="8"/>
        <v>#DIV/0!</v>
      </c>
      <c r="G169" s="433"/>
      <c r="H169" s="435"/>
      <c r="I169" s="500" t="e">
        <f t="shared" si="9"/>
        <v>#DIV/0!</v>
      </c>
      <c r="J169" s="435"/>
      <c r="K169" s="435"/>
      <c r="L169" s="500" t="e">
        <f t="shared" si="10"/>
        <v>#DIV/0!</v>
      </c>
      <c r="M169" s="433"/>
      <c r="N169" s="435"/>
      <c r="O169" s="500" t="e">
        <f t="shared" si="11"/>
        <v>#DIV/0!</v>
      </c>
    </row>
    <row r="170" spans="1:15" ht="51" hidden="1" x14ac:dyDescent="0.2">
      <c r="A170" s="4" t="s">
        <v>8</v>
      </c>
      <c r="B170" s="5" t="s">
        <v>395</v>
      </c>
      <c r="C170" s="4" t="s">
        <v>171</v>
      </c>
      <c r="D170" s="392"/>
      <c r="E170" s="393"/>
      <c r="F170" s="500" t="e">
        <f t="shared" si="8"/>
        <v>#DIV/0!</v>
      </c>
      <c r="G170" s="394"/>
      <c r="H170" s="397"/>
      <c r="I170" s="500" t="e">
        <f t="shared" si="9"/>
        <v>#DIV/0!</v>
      </c>
      <c r="J170" s="397"/>
      <c r="K170" s="397"/>
      <c r="L170" s="500" t="e">
        <f t="shared" si="10"/>
        <v>#DIV/0!</v>
      </c>
      <c r="M170" s="398"/>
      <c r="N170" s="397"/>
      <c r="O170" s="500" t="e">
        <f t="shared" si="11"/>
        <v>#DIV/0!</v>
      </c>
    </row>
    <row r="171" spans="1:15" ht="38.25" hidden="1" x14ac:dyDescent="0.2">
      <c r="A171" s="82" t="s">
        <v>8</v>
      </c>
      <c r="B171" s="5" t="s">
        <v>393</v>
      </c>
      <c r="C171" s="82" t="s">
        <v>172</v>
      </c>
      <c r="D171" s="440"/>
      <c r="E171" s="437"/>
      <c r="F171" s="500" t="e">
        <f t="shared" si="8"/>
        <v>#DIV/0!</v>
      </c>
      <c r="G171" s="438"/>
      <c r="H171" s="439"/>
      <c r="I171" s="500" t="e">
        <f t="shared" si="9"/>
        <v>#DIV/0!</v>
      </c>
      <c r="J171" s="439"/>
      <c r="K171" s="439"/>
      <c r="L171" s="500" t="e">
        <f t="shared" si="10"/>
        <v>#DIV/0!</v>
      </c>
      <c r="M171" s="438"/>
      <c r="N171" s="439"/>
      <c r="O171" s="500" t="e">
        <f t="shared" si="11"/>
        <v>#DIV/0!</v>
      </c>
    </row>
    <row r="172" spans="1:15" ht="38.25" hidden="1" x14ac:dyDescent="0.2">
      <c r="A172" s="82" t="s">
        <v>8</v>
      </c>
      <c r="B172" s="5" t="s">
        <v>391</v>
      </c>
      <c r="C172" s="82" t="s">
        <v>173</v>
      </c>
      <c r="D172" s="433"/>
      <c r="E172" s="435"/>
      <c r="F172" s="500" t="e">
        <f t="shared" si="8"/>
        <v>#DIV/0!</v>
      </c>
      <c r="G172" s="433"/>
      <c r="H172" s="435"/>
      <c r="I172" s="500" t="e">
        <f t="shared" si="9"/>
        <v>#DIV/0!</v>
      </c>
      <c r="J172" s="435"/>
      <c r="K172" s="435"/>
      <c r="L172" s="500" t="e">
        <f t="shared" si="10"/>
        <v>#DIV/0!</v>
      </c>
      <c r="M172" s="433"/>
      <c r="N172" s="435"/>
      <c r="O172" s="500" t="e">
        <f t="shared" si="11"/>
        <v>#DIV/0!</v>
      </c>
    </row>
    <row r="173" spans="1:15" ht="63.75" hidden="1" x14ac:dyDescent="0.2">
      <c r="A173" s="4" t="s">
        <v>8</v>
      </c>
      <c r="B173" s="5" t="s">
        <v>397</v>
      </c>
      <c r="C173" s="4" t="s">
        <v>174</v>
      </c>
      <c r="D173" s="392"/>
      <c r="E173" s="393"/>
      <c r="F173" s="500" t="e">
        <f t="shared" si="8"/>
        <v>#DIV/0!</v>
      </c>
      <c r="G173" s="394"/>
      <c r="H173" s="397"/>
      <c r="I173" s="500" t="e">
        <f t="shared" si="9"/>
        <v>#DIV/0!</v>
      </c>
      <c r="J173" s="397"/>
      <c r="K173" s="397"/>
      <c r="L173" s="500" t="e">
        <f t="shared" si="10"/>
        <v>#DIV/0!</v>
      </c>
      <c r="M173" s="398"/>
      <c r="N173" s="397"/>
      <c r="O173" s="500" t="e">
        <f t="shared" si="11"/>
        <v>#DIV/0!</v>
      </c>
    </row>
    <row r="174" spans="1:15" ht="51" hidden="1" x14ac:dyDescent="0.2">
      <c r="A174" s="4" t="s">
        <v>8</v>
      </c>
      <c r="B174" s="5" t="s">
        <v>395</v>
      </c>
      <c r="C174" s="4" t="s">
        <v>175</v>
      </c>
      <c r="D174" s="392"/>
      <c r="E174" s="393"/>
      <c r="F174" s="500" t="e">
        <f t="shared" si="8"/>
        <v>#DIV/0!</v>
      </c>
      <c r="G174" s="394"/>
      <c r="H174" s="397"/>
      <c r="I174" s="500" t="e">
        <f t="shared" si="9"/>
        <v>#DIV/0!</v>
      </c>
      <c r="J174" s="397"/>
      <c r="K174" s="397"/>
      <c r="L174" s="500" t="e">
        <f t="shared" si="10"/>
        <v>#DIV/0!</v>
      </c>
      <c r="M174" s="398"/>
      <c r="N174" s="397"/>
      <c r="O174" s="500" t="e">
        <f t="shared" si="11"/>
        <v>#DIV/0!</v>
      </c>
    </row>
    <row r="175" spans="1:15" ht="38.25" hidden="1" x14ac:dyDescent="0.2">
      <c r="A175" s="82" t="s">
        <v>8</v>
      </c>
      <c r="B175" s="5" t="s">
        <v>393</v>
      </c>
      <c r="C175" s="82" t="s">
        <v>176</v>
      </c>
      <c r="D175" s="440"/>
      <c r="E175" s="437"/>
      <c r="F175" s="500" t="e">
        <f t="shared" si="8"/>
        <v>#DIV/0!</v>
      </c>
      <c r="G175" s="438"/>
      <c r="H175" s="439"/>
      <c r="I175" s="500" t="e">
        <f t="shared" si="9"/>
        <v>#DIV/0!</v>
      </c>
      <c r="J175" s="439"/>
      <c r="K175" s="439"/>
      <c r="L175" s="500" t="e">
        <f t="shared" si="10"/>
        <v>#DIV/0!</v>
      </c>
      <c r="M175" s="438"/>
      <c r="N175" s="439"/>
      <c r="O175" s="500" t="e">
        <f t="shared" si="11"/>
        <v>#DIV/0!</v>
      </c>
    </row>
    <row r="176" spans="1:15" ht="38.25" hidden="1" x14ac:dyDescent="0.2">
      <c r="A176" s="136" t="s">
        <v>8</v>
      </c>
      <c r="B176" s="137" t="s">
        <v>396</v>
      </c>
      <c r="C176" s="136" t="s">
        <v>177</v>
      </c>
      <c r="D176" s="441"/>
      <c r="E176" s="442"/>
      <c r="F176" s="500" t="e">
        <f t="shared" si="8"/>
        <v>#DIV/0!</v>
      </c>
      <c r="G176" s="441"/>
      <c r="H176" s="442"/>
      <c r="I176" s="500" t="e">
        <f t="shared" si="9"/>
        <v>#DIV/0!</v>
      </c>
      <c r="J176" s="503"/>
      <c r="K176" s="443"/>
      <c r="L176" s="500" t="e">
        <f t="shared" si="10"/>
        <v>#DIV/0!</v>
      </c>
      <c r="M176" s="444"/>
      <c r="N176" s="443"/>
      <c r="O176" s="500" t="e">
        <f t="shared" si="11"/>
        <v>#DIV/0!</v>
      </c>
    </row>
    <row r="177" spans="1:15" ht="38.25" hidden="1" x14ac:dyDescent="0.2">
      <c r="A177" s="133" t="s">
        <v>8</v>
      </c>
      <c r="B177" s="134" t="s">
        <v>396</v>
      </c>
      <c r="C177" s="133" t="s">
        <v>178</v>
      </c>
      <c r="D177" s="444"/>
      <c r="E177" s="445"/>
      <c r="F177" s="500" t="e">
        <f t="shared" si="8"/>
        <v>#DIV/0!</v>
      </c>
      <c r="G177" s="446"/>
      <c r="H177" s="445"/>
      <c r="I177" s="500" t="e">
        <f t="shared" si="9"/>
        <v>#DIV/0!</v>
      </c>
      <c r="J177" s="445"/>
      <c r="K177" s="445"/>
      <c r="L177" s="500" t="e">
        <f t="shared" si="10"/>
        <v>#DIV/0!</v>
      </c>
      <c r="M177" s="446"/>
      <c r="N177" s="445"/>
      <c r="O177" s="500" t="e">
        <f t="shared" si="11"/>
        <v>#DIV/0!</v>
      </c>
    </row>
    <row r="178" spans="1:15" ht="38.25" hidden="1" x14ac:dyDescent="0.2">
      <c r="A178" s="133" t="s">
        <v>8</v>
      </c>
      <c r="B178" s="134" t="s">
        <v>396</v>
      </c>
      <c r="C178" s="135" t="s">
        <v>179</v>
      </c>
      <c r="D178" s="447"/>
      <c r="E178" s="442"/>
      <c r="F178" s="500" t="e">
        <f t="shared" si="8"/>
        <v>#DIV/0!</v>
      </c>
      <c r="G178" s="441"/>
      <c r="H178" s="442"/>
      <c r="I178" s="500" t="e">
        <f t="shared" si="9"/>
        <v>#DIV/0!</v>
      </c>
      <c r="J178" s="442"/>
      <c r="K178" s="442"/>
      <c r="L178" s="500" t="e">
        <f t="shared" si="10"/>
        <v>#DIV/0!</v>
      </c>
      <c r="M178" s="441"/>
      <c r="N178" s="442"/>
      <c r="O178" s="500" t="e">
        <f t="shared" si="11"/>
        <v>#DIV/0!</v>
      </c>
    </row>
    <row r="179" spans="1:15" ht="38.25" hidden="1" x14ac:dyDescent="0.2">
      <c r="A179" s="82" t="s">
        <v>8</v>
      </c>
      <c r="B179" s="5" t="s">
        <v>391</v>
      </c>
      <c r="C179" s="82" t="s">
        <v>180</v>
      </c>
      <c r="D179" s="433"/>
      <c r="E179" s="435"/>
      <c r="F179" s="500" t="e">
        <f t="shared" si="8"/>
        <v>#DIV/0!</v>
      </c>
      <c r="G179" s="433"/>
      <c r="H179" s="435"/>
      <c r="I179" s="500" t="e">
        <f t="shared" si="9"/>
        <v>#DIV/0!</v>
      </c>
      <c r="J179" s="435"/>
      <c r="K179" s="435"/>
      <c r="L179" s="500" t="e">
        <f t="shared" si="10"/>
        <v>#DIV/0!</v>
      </c>
      <c r="M179" s="433"/>
      <c r="N179" s="435"/>
      <c r="O179" s="500" t="e">
        <f t="shared" si="11"/>
        <v>#DIV/0!</v>
      </c>
    </row>
    <row r="180" spans="1:15" ht="51" hidden="1" x14ac:dyDescent="0.2">
      <c r="A180" s="4" t="s">
        <v>8</v>
      </c>
      <c r="B180" s="5" t="s">
        <v>395</v>
      </c>
      <c r="C180" s="4" t="s">
        <v>181</v>
      </c>
      <c r="D180" s="392"/>
      <c r="E180" s="393"/>
      <c r="F180" s="500" t="e">
        <f t="shared" si="8"/>
        <v>#DIV/0!</v>
      </c>
      <c r="G180" s="394"/>
      <c r="H180" s="397"/>
      <c r="I180" s="500" t="e">
        <f t="shared" si="9"/>
        <v>#DIV/0!</v>
      </c>
      <c r="J180" s="397"/>
      <c r="K180" s="397"/>
      <c r="L180" s="500" t="e">
        <f t="shared" si="10"/>
        <v>#DIV/0!</v>
      </c>
      <c r="M180" s="398"/>
      <c r="N180" s="397"/>
      <c r="O180" s="500" t="e">
        <f t="shared" si="11"/>
        <v>#DIV/0!</v>
      </c>
    </row>
    <row r="181" spans="1:15" ht="63.75" hidden="1" x14ac:dyDescent="0.2">
      <c r="A181" s="4" t="s">
        <v>8</v>
      </c>
      <c r="B181" s="5" t="s">
        <v>397</v>
      </c>
      <c r="C181" s="4" t="s">
        <v>182</v>
      </c>
      <c r="D181" s="392"/>
      <c r="E181" s="395"/>
      <c r="F181" s="500" t="e">
        <f t="shared" si="8"/>
        <v>#DIV/0!</v>
      </c>
      <c r="G181" s="394"/>
      <c r="H181" s="395"/>
      <c r="I181" s="500" t="e">
        <f t="shared" si="9"/>
        <v>#DIV/0!</v>
      </c>
      <c r="J181" s="395"/>
      <c r="K181" s="397"/>
      <c r="L181" s="500" t="e">
        <f t="shared" si="10"/>
        <v>#DIV/0!</v>
      </c>
      <c r="M181" s="398"/>
      <c r="N181" s="397"/>
      <c r="O181" s="500" t="e">
        <f t="shared" si="11"/>
        <v>#DIV/0!</v>
      </c>
    </row>
    <row r="182" spans="1:15" ht="38.25" hidden="1" x14ac:dyDescent="0.2">
      <c r="A182" s="133" t="s">
        <v>8</v>
      </c>
      <c r="B182" s="134" t="s">
        <v>396</v>
      </c>
      <c r="C182" s="133" t="s">
        <v>182</v>
      </c>
      <c r="D182" s="447"/>
      <c r="E182" s="442"/>
      <c r="F182" s="500" t="e">
        <f t="shared" si="8"/>
        <v>#DIV/0!</v>
      </c>
      <c r="G182" s="441"/>
      <c r="H182" s="442"/>
      <c r="I182" s="500" t="e">
        <f t="shared" si="9"/>
        <v>#DIV/0!</v>
      </c>
      <c r="J182" s="442"/>
      <c r="K182" s="442"/>
      <c r="L182" s="500" t="e">
        <f t="shared" si="10"/>
        <v>#DIV/0!</v>
      </c>
      <c r="M182" s="441"/>
      <c r="N182" s="445"/>
      <c r="O182" s="500" t="e">
        <f t="shared" si="11"/>
        <v>#DIV/0!</v>
      </c>
    </row>
    <row r="183" spans="1:15" ht="38.25" hidden="1" x14ac:dyDescent="0.2">
      <c r="A183" s="4" t="s">
        <v>8</v>
      </c>
      <c r="B183" s="5" t="s">
        <v>392</v>
      </c>
      <c r="C183" s="4" t="s">
        <v>183</v>
      </c>
      <c r="D183" s="392"/>
      <c r="E183" s="393"/>
      <c r="F183" s="500" t="e">
        <f t="shared" si="8"/>
        <v>#DIV/0!</v>
      </c>
      <c r="G183" s="394"/>
      <c r="H183" s="397"/>
      <c r="I183" s="500" t="e">
        <f t="shared" si="9"/>
        <v>#DIV/0!</v>
      </c>
      <c r="J183" s="397"/>
      <c r="K183" s="397"/>
      <c r="L183" s="500" t="e">
        <f t="shared" si="10"/>
        <v>#DIV/0!</v>
      </c>
      <c r="M183" s="398"/>
      <c r="N183" s="397"/>
      <c r="O183" s="500" t="e">
        <f t="shared" si="11"/>
        <v>#DIV/0!</v>
      </c>
    </row>
    <row r="184" spans="1:15" ht="51" hidden="1" x14ac:dyDescent="0.2">
      <c r="A184" s="4" t="s">
        <v>8</v>
      </c>
      <c r="B184" s="5" t="s">
        <v>395</v>
      </c>
      <c r="C184" s="4" t="s">
        <v>184</v>
      </c>
      <c r="D184" s="392"/>
      <c r="E184" s="393"/>
      <c r="F184" s="500" t="e">
        <f t="shared" si="8"/>
        <v>#DIV/0!</v>
      </c>
      <c r="G184" s="394"/>
      <c r="H184" s="397"/>
      <c r="I184" s="500" t="e">
        <f t="shared" si="9"/>
        <v>#DIV/0!</v>
      </c>
      <c r="J184" s="397"/>
      <c r="K184" s="397"/>
      <c r="L184" s="500" t="e">
        <f t="shared" si="10"/>
        <v>#DIV/0!</v>
      </c>
      <c r="M184" s="398"/>
      <c r="N184" s="397"/>
      <c r="O184" s="500" t="e">
        <f t="shared" si="11"/>
        <v>#DIV/0!</v>
      </c>
    </row>
    <row r="185" spans="1:15" ht="38.25" hidden="1" x14ac:dyDescent="0.2">
      <c r="A185" s="4" t="s">
        <v>8</v>
      </c>
      <c r="B185" s="5" t="s">
        <v>392</v>
      </c>
      <c r="C185" s="4" t="s">
        <v>185</v>
      </c>
      <c r="D185" s="392"/>
      <c r="E185" s="393"/>
      <c r="F185" s="500" t="e">
        <f t="shared" si="8"/>
        <v>#DIV/0!</v>
      </c>
      <c r="G185" s="394"/>
      <c r="H185" s="397"/>
      <c r="I185" s="500" t="e">
        <f t="shared" si="9"/>
        <v>#DIV/0!</v>
      </c>
      <c r="J185" s="397"/>
      <c r="K185" s="397"/>
      <c r="L185" s="500" t="e">
        <f t="shared" si="10"/>
        <v>#DIV/0!</v>
      </c>
      <c r="M185" s="398"/>
      <c r="N185" s="397"/>
      <c r="O185" s="500" t="e">
        <f t="shared" si="11"/>
        <v>#DIV/0!</v>
      </c>
    </row>
    <row r="186" spans="1:15" ht="38.25" hidden="1" x14ac:dyDescent="0.2">
      <c r="A186" s="4" t="s">
        <v>8</v>
      </c>
      <c r="B186" s="5" t="s">
        <v>399</v>
      </c>
      <c r="C186" s="4" t="s">
        <v>186</v>
      </c>
      <c r="D186" s="392"/>
      <c r="E186" s="393"/>
      <c r="F186" s="500" t="e">
        <f t="shared" si="8"/>
        <v>#DIV/0!</v>
      </c>
      <c r="G186" s="394"/>
      <c r="H186" s="397"/>
      <c r="I186" s="500" t="e">
        <f t="shared" si="9"/>
        <v>#DIV/0!</v>
      </c>
      <c r="J186" s="397"/>
      <c r="K186" s="397"/>
      <c r="L186" s="500" t="e">
        <f t="shared" si="10"/>
        <v>#DIV/0!</v>
      </c>
      <c r="M186" s="398"/>
      <c r="N186" s="397"/>
      <c r="O186" s="500" t="e">
        <f t="shared" si="11"/>
        <v>#DIV/0!</v>
      </c>
    </row>
    <row r="187" spans="1:15" ht="38.25" hidden="1" x14ac:dyDescent="0.2">
      <c r="A187" s="82" t="s">
        <v>8</v>
      </c>
      <c r="B187" s="5" t="s">
        <v>391</v>
      </c>
      <c r="C187" s="82" t="s">
        <v>187</v>
      </c>
      <c r="D187" s="433"/>
      <c r="E187" s="435"/>
      <c r="F187" s="500" t="e">
        <f t="shared" si="8"/>
        <v>#DIV/0!</v>
      </c>
      <c r="G187" s="433"/>
      <c r="H187" s="435"/>
      <c r="I187" s="500" t="e">
        <f t="shared" si="9"/>
        <v>#DIV/0!</v>
      </c>
      <c r="J187" s="435"/>
      <c r="K187" s="435"/>
      <c r="L187" s="500" t="e">
        <f t="shared" si="10"/>
        <v>#DIV/0!</v>
      </c>
      <c r="M187" s="433"/>
      <c r="N187" s="435"/>
      <c r="O187" s="500" t="e">
        <f t="shared" si="11"/>
        <v>#DIV/0!</v>
      </c>
    </row>
    <row r="188" spans="1:15" ht="38.25" hidden="1" x14ac:dyDescent="0.2">
      <c r="A188" s="82" t="s">
        <v>8</v>
      </c>
      <c r="B188" s="5" t="s">
        <v>393</v>
      </c>
      <c r="C188" s="82" t="s">
        <v>188</v>
      </c>
      <c r="D188" s="440"/>
      <c r="E188" s="437"/>
      <c r="F188" s="500" t="e">
        <f t="shared" si="8"/>
        <v>#DIV/0!</v>
      </c>
      <c r="G188" s="438"/>
      <c r="H188" s="439"/>
      <c r="I188" s="500" t="e">
        <f t="shared" si="9"/>
        <v>#DIV/0!</v>
      </c>
      <c r="J188" s="439"/>
      <c r="K188" s="439"/>
      <c r="L188" s="500" t="e">
        <f t="shared" si="10"/>
        <v>#DIV/0!</v>
      </c>
      <c r="M188" s="438"/>
      <c r="N188" s="439"/>
      <c r="O188" s="500" t="e">
        <f t="shared" si="11"/>
        <v>#DIV/0!</v>
      </c>
    </row>
    <row r="189" spans="1:15" ht="51" hidden="1" x14ac:dyDescent="0.2">
      <c r="A189" s="152" t="s">
        <v>8</v>
      </c>
      <c r="B189" s="112" t="s">
        <v>398</v>
      </c>
      <c r="C189" s="152" t="s">
        <v>189</v>
      </c>
      <c r="D189" s="399"/>
      <c r="E189" s="400"/>
      <c r="F189" s="500" t="e">
        <f t="shared" si="8"/>
        <v>#DIV/0!</v>
      </c>
      <c r="G189" s="398"/>
      <c r="H189" s="401"/>
      <c r="I189" s="500" t="e">
        <f t="shared" si="9"/>
        <v>#DIV/0!</v>
      </c>
      <c r="J189" s="401"/>
      <c r="K189" s="401"/>
      <c r="L189" s="500" t="e">
        <f t="shared" si="10"/>
        <v>#DIV/0!</v>
      </c>
      <c r="M189" s="402"/>
      <c r="N189" s="401"/>
      <c r="O189" s="500" t="e">
        <f t="shared" si="11"/>
        <v>#DIV/0!</v>
      </c>
    </row>
    <row r="190" spans="1:15" ht="38.25" hidden="1" x14ac:dyDescent="0.2">
      <c r="A190" s="82" t="s">
        <v>8</v>
      </c>
      <c r="B190" s="5" t="s">
        <v>391</v>
      </c>
      <c r="C190" s="82" t="s">
        <v>190</v>
      </c>
      <c r="D190" s="433"/>
      <c r="E190" s="435"/>
      <c r="F190" s="500" t="e">
        <f t="shared" si="8"/>
        <v>#DIV/0!</v>
      </c>
      <c r="G190" s="433"/>
      <c r="H190" s="435"/>
      <c r="I190" s="500" t="e">
        <f t="shared" si="9"/>
        <v>#DIV/0!</v>
      </c>
      <c r="J190" s="435"/>
      <c r="K190" s="435"/>
      <c r="L190" s="500" t="e">
        <f t="shared" si="10"/>
        <v>#DIV/0!</v>
      </c>
      <c r="M190" s="433"/>
      <c r="N190" s="435"/>
      <c r="O190" s="500" t="e">
        <f t="shared" si="11"/>
        <v>#DIV/0!</v>
      </c>
    </row>
    <row r="191" spans="1:15" ht="38.25" hidden="1" x14ac:dyDescent="0.2">
      <c r="A191" s="82" t="s">
        <v>8</v>
      </c>
      <c r="B191" s="5" t="s">
        <v>391</v>
      </c>
      <c r="C191" s="82" t="s">
        <v>191</v>
      </c>
      <c r="D191" s="433"/>
      <c r="E191" s="435"/>
      <c r="F191" s="500" t="e">
        <f t="shared" si="8"/>
        <v>#DIV/0!</v>
      </c>
      <c r="G191" s="433"/>
      <c r="H191" s="435"/>
      <c r="I191" s="500" t="e">
        <f t="shared" si="9"/>
        <v>#DIV/0!</v>
      </c>
      <c r="J191" s="435"/>
      <c r="K191" s="435"/>
      <c r="L191" s="500" t="e">
        <f t="shared" si="10"/>
        <v>#DIV/0!</v>
      </c>
      <c r="M191" s="433"/>
      <c r="N191" s="435"/>
      <c r="O191" s="500" t="e">
        <f t="shared" si="11"/>
        <v>#DIV/0!</v>
      </c>
    </row>
    <row r="192" spans="1:15" ht="38.25" hidden="1" x14ac:dyDescent="0.2">
      <c r="A192" s="82" t="s">
        <v>8</v>
      </c>
      <c r="B192" s="5" t="s">
        <v>391</v>
      </c>
      <c r="C192" s="82" t="s">
        <v>192</v>
      </c>
      <c r="D192" s="433"/>
      <c r="E192" s="435"/>
      <c r="F192" s="500" t="e">
        <f t="shared" si="8"/>
        <v>#DIV/0!</v>
      </c>
      <c r="G192" s="433"/>
      <c r="H192" s="435"/>
      <c r="I192" s="500" t="e">
        <f t="shared" si="9"/>
        <v>#DIV/0!</v>
      </c>
      <c r="J192" s="435"/>
      <c r="K192" s="435"/>
      <c r="L192" s="500" t="e">
        <f t="shared" si="10"/>
        <v>#DIV/0!</v>
      </c>
      <c r="M192" s="433"/>
      <c r="N192" s="435"/>
      <c r="O192" s="500" t="e">
        <f t="shared" si="11"/>
        <v>#DIV/0!</v>
      </c>
    </row>
    <row r="193" spans="1:15" ht="38.25" hidden="1" x14ac:dyDescent="0.2">
      <c r="A193" s="82" t="s">
        <v>8</v>
      </c>
      <c r="B193" s="5" t="s">
        <v>391</v>
      </c>
      <c r="C193" s="82" t="s">
        <v>193</v>
      </c>
      <c r="D193" s="433"/>
      <c r="E193" s="435"/>
      <c r="F193" s="500" t="e">
        <f t="shared" si="8"/>
        <v>#DIV/0!</v>
      </c>
      <c r="G193" s="433"/>
      <c r="H193" s="435"/>
      <c r="I193" s="500" t="e">
        <f t="shared" si="9"/>
        <v>#DIV/0!</v>
      </c>
      <c r="J193" s="435"/>
      <c r="K193" s="435"/>
      <c r="L193" s="500" t="e">
        <f t="shared" si="10"/>
        <v>#DIV/0!</v>
      </c>
      <c r="M193" s="433"/>
      <c r="N193" s="435"/>
      <c r="O193" s="500" t="e">
        <f t="shared" si="11"/>
        <v>#DIV/0!</v>
      </c>
    </row>
    <row r="194" spans="1:15" ht="38.25" hidden="1" x14ac:dyDescent="0.2">
      <c r="A194" s="82" t="s">
        <v>8</v>
      </c>
      <c r="B194" s="5" t="s">
        <v>391</v>
      </c>
      <c r="C194" s="82" t="s">
        <v>194</v>
      </c>
      <c r="D194" s="433"/>
      <c r="E194" s="435"/>
      <c r="F194" s="500" t="e">
        <f t="shared" si="8"/>
        <v>#DIV/0!</v>
      </c>
      <c r="G194" s="433"/>
      <c r="H194" s="435"/>
      <c r="I194" s="500" t="e">
        <f t="shared" si="9"/>
        <v>#DIV/0!</v>
      </c>
      <c r="J194" s="435"/>
      <c r="K194" s="435"/>
      <c r="L194" s="500" t="e">
        <f t="shared" si="10"/>
        <v>#DIV/0!</v>
      </c>
      <c r="M194" s="433"/>
      <c r="N194" s="435"/>
      <c r="O194" s="500" t="e">
        <f t="shared" si="11"/>
        <v>#DIV/0!</v>
      </c>
    </row>
    <row r="195" spans="1:15" ht="38.25" hidden="1" x14ac:dyDescent="0.2">
      <c r="A195" s="4" t="s">
        <v>8</v>
      </c>
      <c r="B195" s="5" t="s">
        <v>392</v>
      </c>
      <c r="C195" s="4" t="s">
        <v>195</v>
      </c>
      <c r="D195" s="392"/>
      <c r="E195" s="393"/>
      <c r="F195" s="500" t="e">
        <f t="shared" ref="F195:F258" si="12">(E195/D195)*100</f>
        <v>#DIV/0!</v>
      </c>
      <c r="G195" s="394"/>
      <c r="H195" s="397"/>
      <c r="I195" s="500" t="e">
        <f t="shared" ref="I195:I258" si="13">(H195/G195)*100</f>
        <v>#DIV/0!</v>
      </c>
      <c r="J195" s="397"/>
      <c r="K195" s="397"/>
      <c r="L195" s="500" t="e">
        <f t="shared" ref="L195:L258" si="14">(K195/J195)*100</f>
        <v>#DIV/0!</v>
      </c>
      <c r="M195" s="398"/>
      <c r="N195" s="397"/>
      <c r="O195" s="500" t="e">
        <f t="shared" ref="O195:O258" si="15">(N195/M195)*100</f>
        <v>#DIV/0!</v>
      </c>
    </row>
    <row r="196" spans="1:15" ht="38.25" hidden="1" x14ac:dyDescent="0.2">
      <c r="A196" s="82" t="s">
        <v>8</v>
      </c>
      <c r="B196" s="5" t="s">
        <v>391</v>
      </c>
      <c r="C196" s="82" t="s">
        <v>196</v>
      </c>
      <c r="D196" s="433"/>
      <c r="E196" s="435"/>
      <c r="F196" s="500" t="e">
        <f t="shared" si="12"/>
        <v>#DIV/0!</v>
      </c>
      <c r="G196" s="433"/>
      <c r="H196" s="435"/>
      <c r="I196" s="500" t="e">
        <f t="shared" si="13"/>
        <v>#DIV/0!</v>
      </c>
      <c r="J196" s="435"/>
      <c r="K196" s="435"/>
      <c r="L196" s="500" t="e">
        <f t="shared" si="14"/>
        <v>#DIV/0!</v>
      </c>
      <c r="M196" s="433"/>
      <c r="N196" s="435"/>
      <c r="O196" s="500" t="e">
        <f t="shared" si="15"/>
        <v>#DIV/0!</v>
      </c>
    </row>
    <row r="197" spans="1:15" ht="38.25" hidden="1" x14ac:dyDescent="0.2">
      <c r="A197" s="82" t="s">
        <v>8</v>
      </c>
      <c r="B197" s="5" t="s">
        <v>393</v>
      </c>
      <c r="C197" s="82" t="s">
        <v>197</v>
      </c>
      <c r="D197" s="440"/>
      <c r="E197" s="437"/>
      <c r="F197" s="500" t="e">
        <f t="shared" si="12"/>
        <v>#DIV/0!</v>
      </c>
      <c r="G197" s="438"/>
      <c r="H197" s="439"/>
      <c r="I197" s="500" t="e">
        <f t="shared" si="13"/>
        <v>#DIV/0!</v>
      </c>
      <c r="J197" s="439"/>
      <c r="K197" s="439"/>
      <c r="L197" s="500" t="e">
        <f t="shared" si="14"/>
        <v>#DIV/0!</v>
      </c>
      <c r="M197" s="438"/>
      <c r="N197" s="439"/>
      <c r="O197" s="500" t="e">
        <f t="shared" si="15"/>
        <v>#DIV/0!</v>
      </c>
    </row>
    <row r="198" spans="1:15" ht="51" hidden="1" x14ac:dyDescent="0.2">
      <c r="A198" s="152" t="s">
        <v>8</v>
      </c>
      <c r="B198" s="112" t="s">
        <v>398</v>
      </c>
      <c r="C198" s="152" t="s">
        <v>198</v>
      </c>
      <c r="D198" s="399"/>
      <c r="E198" s="400"/>
      <c r="F198" s="500" t="e">
        <f t="shared" si="12"/>
        <v>#DIV/0!</v>
      </c>
      <c r="G198" s="398"/>
      <c r="H198" s="401"/>
      <c r="I198" s="500" t="e">
        <f t="shared" si="13"/>
        <v>#DIV/0!</v>
      </c>
      <c r="J198" s="401"/>
      <c r="K198" s="401"/>
      <c r="L198" s="500" t="e">
        <f t="shared" si="14"/>
        <v>#DIV/0!</v>
      </c>
      <c r="M198" s="402"/>
      <c r="N198" s="401"/>
      <c r="O198" s="500" t="e">
        <f t="shared" si="15"/>
        <v>#DIV/0!</v>
      </c>
    </row>
    <row r="199" spans="1:15" ht="63.75" hidden="1" x14ac:dyDescent="0.2">
      <c r="A199" s="82" t="s">
        <v>8</v>
      </c>
      <c r="B199" s="5" t="s">
        <v>397</v>
      </c>
      <c r="C199" s="82" t="s">
        <v>199</v>
      </c>
      <c r="D199" s="403"/>
      <c r="E199" s="404"/>
      <c r="F199" s="500" t="e">
        <f t="shared" si="12"/>
        <v>#DIV/0!</v>
      </c>
      <c r="G199" s="394"/>
      <c r="H199" s="405"/>
      <c r="I199" s="500" t="e">
        <f t="shared" si="13"/>
        <v>#DIV/0!</v>
      </c>
      <c r="J199" s="405"/>
      <c r="K199" s="405"/>
      <c r="L199" s="500" t="e">
        <f t="shared" si="14"/>
        <v>#DIV/0!</v>
      </c>
      <c r="M199" s="394"/>
      <c r="N199" s="405"/>
      <c r="O199" s="500" t="e">
        <f t="shared" si="15"/>
        <v>#DIV/0!</v>
      </c>
    </row>
    <row r="200" spans="1:15" ht="51" hidden="1" x14ac:dyDescent="0.2">
      <c r="A200" s="152" t="s">
        <v>8</v>
      </c>
      <c r="B200" s="112" t="s">
        <v>398</v>
      </c>
      <c r="C200" s="152" t="s">
        <v>200</v>
      </c>
      <c r="D200" s="399"/>
      <c r="E200" s="400"/>
      <c r="F200" s="500" t="e">
        <f t="shared" si="12"/>
        <v>#DIV/0!</v>
      </c>
      <c r="G200" s="398"/>
      <c r="H200" s="401"/>
      <c r="I200" s="500" t="e">
        <f t="shared" si="13"/>
        <v>#DIV/0!</v>
      </c>
      <c r="J200" s="401"/>
      <c r="K200" s="401"/>
      <c r="L200" s="500" t="e">
        <f t="shared" si="14"/>
        <v>#DIV/0!</v>
      </c>
      <c r="M200" s="402"/>
      <c r="N200" s="401"/>
      <c r="O200" s="500" t="e">
        <f t="shared" si="15"/>
        <v>#DIV/0!</v>
      </c>
    </row>
    <row r="201" spans="1:15" ht="51" hidden="1" x14ac:dyDescent="0.2">
      <c r="A201" s="152" t="s">
        <v>8</v>
      </c>
      <c r="B201" s="112" t="s">
        <v>398</v>
      </c>
      <c r="C201" s="152" t="s">
        <v>201</v>
      </c>
      <c r="D201" s="399"/>
      <c r="E201" s="400"/>
      <c r="F201" s="500" t="e">
        <f t="shared" si="12"/>
        <v>#DIV/0!</v>
      </c>
      <c r="G201" s="398"/>
      <c r="H201" s="401"/>
      <c r="I201" s="500" t="e">
        <f t="shared" si="13"/>
        <v>#DIV/0!</v>
      </c>
      <c r="J201" s="401"/>
      <c r="K201" s="401"/>
      <c r="L201" s="500" t="e">
        <f t="shared" si="14"/>
        <v>#DIV/0!</v>
      </c>
      <c r="M201" s="402"/>
      <c r="N201" s="401"/>
      <c r="O201" s="500" t="e">
        <f t="shared" si="15"/>
        <v>#DIV/0!</v>
      </c>
    </row>
    <row r="202" spans="1:15" ht="38.25" hidden="1" x14ac:dyDescent="0.2">
      <c r="A202" s="4" t="s">
        <v>3</v>
      </c>
      <c r="B202" s="5" t="s">
        <v>400</v>
      </c>
      <c r="C202" s="4" t="s">
        <v>202</v>
      </c>
      <c r="D202" s="392"/>
      <c r="E202" s="393"/>
      <c r="F202" s="500" t="e">
        <f t="shared" si="12"/>
        <v>#DIV/0!</v>
      </c>
      <c r="G202" s="394"/>
      <c r="H202" s="397"/>
      <c r="I202" s="500" t="e">
        <f t="shared" si="13"/>
        <v>#DIV/0!</v>
      </c>
      <c r="J202" s="397"/>
      <c r="K202" s="397"/>
      <c r="L202" s="500" t="e">
        <f t="shared" si="14"/>
        <v>#DIV/0!</v>
      </c>
      <c r="M202" s="398"/>
      <c r="N202" s="397"/>
      <c r="O202" s="500" t="e">
        <f t="shared" si="15"/>
        <v>#DIV/0!</v>
      </c>
    </row>
    <row r="203" spans="1:15" ht="38.25" hidden="1" x14ac:dyDescent="0.2">
      <c r="A203" s="109" t="s">
        <v>3</v>
      </c>
      <c r="B203" s="5" t="s">
        <v>401</v>
      </c>
      <c r="C203" s="109" t="s">
        <v>203</v>
      </c>
      <c r="D203" s="448"/>
      <c r="E203" s="449"/>
      <c r="F203" s="500" t="e">
        <f t="shared" si="12"/>
        <v>#DIV/0!</v>
      </c>
      <c r="G203" s="394"/>
      <c r="H203" s="450"/>
      <c r="I203" s="500" t="e">
        <f t="shared" si="13"/>
        <v>#DIV/0!</v>
      </c>
      <c r="J203" s="450"/>
      <c r="K203" s="450"/>
      <c r="L203" s="500" t="e">
        <f t="shared" si="14"/>
        <v>#DIV/0!</v>
      </c>
      <c r="M203" s="451"/>
      <c r="N203" s="450"/>
      <c r="O203" s="500" t="e">
        <f t="shared" si="15"/>
        <v>#DIV/0!</v>
      </c>
    </row>
    <row r="204" spans="1:15" ht="51" hidden="1" x14ac:dyDescent="0.2">
      <c r="A204" s="4" t="s">
        <v>3</v>
      </c>
      <c r="B204" s="5" t="s">
        <v>402</v>
      </c>
      <c r="C204" s="4" t="s">
        <v>204</v>
      </c>
      <c r="D204" s="392"/>
      <c r="E204" s="393"/>
      <c r="F204" s="500" t="e">
        <f t="shared" si="12"/>
        <v>#DIV/0!</v>
      </c>
      <c r="G204" s="394"/>
      <c r="H204" s="397"/>
      <c r="I204" s="500" t="e">
        <f t="shared" si="13"/>
        <v>#DIV/0!</v>
      </c>
      <c r="J204" s="397"/>
      <c r="K204" s="397"/>
      <c r="L204" s="500" t="e">
        <f t="shared" si="14"/>
        <v>#DIV/0!</v>
      </c>
      <c r="M204" s="398"/>
      <c r="N204" s="397"/>
      <c r="O204" s="500" t="e">
        <f t="shared" si="15"/>
        <v>#DIV/0!</v>
      </c>
    </row>
    <row r="205" spans="1:15" ht="38.25" hidden="1" x14ac:dyDescent="0.2">
      <c r="A205" s="4" t="s">
        <v>3</v>
      </c>
      <c r="B205" s="5" t="s">
        <v>403</v>
      </c>
      <c r="C205" s="4" t="s">
        <v>205</v>
      </c>
      <c r="D205" s="392"/>
      <c r="E205" s="393"/>
      <c r="F205" s="500" t="e">
        <f t="shared" si="12"/>
        <v>#DIV/0!</v>
      </c>
      <c r="G205" s="394"/>
      <c r="H205" s="397"/>
      <c r="I205" s="500" t="e">
        <f t="shared" si="13"/>
        <v>#DIV/0!</v>
      </c>
      <c r="J205" s="397"/>
      <c r="K205" s="397"/>
      <c r="L205" s="500" t="e">
        <f t="shared" si="14"/>
        <v>#DIV/0!</v>
      </c>
      <c r="M205" s="398"/>
      <c r="N205" s="397"/>
      <c r="O205" s="500" t="e">
        <f t="shared" si="15"/>
        <v>#DIV/0!</v>
      </c>
    </row>
    <row r="206" spans="1:15" ht="38.25" hidden="1" x14ac:dyDescent="0.2">
      <c r="A206" s="4" t="s">
        <v>3</v>
      </c>
      <c r="B206" s="5" t="s">
        <v>404</v>
      </c>
      <c r="C206" s="4" t="s">
        <v>206</v>
      </c>
      <c r="D206" s="392"/>
      <c r="E206" s="393"/>
      <c r="F206" s="500" t="e">
        <f t="shared" si="12"/>
        <v>#DIV/0!</v>
      </c>
      <c r="G206" s="394"/>
      <c r="H206" s="397"/>
      <c r="I206" s="500" t="e">
        <f t="shared" si="13"/>
        <v>#DIV/0!</v>
      </c>
      <c r="J206" s="397"/>
      <c r="K206" s="397"/>
      <c r="L206" s="500" t="e">
        <f t="shared" si="14"/>
        <v>#DIV/0!</v>
      </c>
      <c r="M206" s="398"/>
      <c r="N206" s="397"/>
      <c r="O206" s="500" t="e">
        <f t="shared" si="15"/>
        <v>#DIV/0!</v>
      </c>
    </row>
    <row r="207" spans="1:15" ht="51" hidden="1" x14ac:dyDescent="0.2">
      <c r="A207" s="4" t="s">
        <v>3</v>
      </c>
      <c r="B207" s="5" t="s">
        <v>407</v>
      </c>
      <c r="C207" s="4" t="s">
        <v>207</v>
      </c>
      <c r="D207" s="392"/>
      <c r="E207" s="395"/>
      <c r="F207" s="500" t="e">
        <f t="shared" si="12"/>
        <v>#DIV/0!</v>
      </c>
      <c r="G207" s="394"/>
      <c r="H207" s="395"/>
      <c r="I207" s="500" t="e">
        <f t="shared" si="13"/>
        <v>#DIV/0!</v>
      </c>
      <c r="J207" s="395"/>
      <c r="K207" s="397"/>
      <c r="L207" s="500" t="e">
        <f t="shared" si="14"/>
        <v>#DIV/0!</v>
      </c>
      <c r="M207" s="398"/>
      <c r="N207" s="397"/>
      <c r="O207" s="500" t="e">
        <f t="shared" si="15"/>
        <v>#DIV/0!</v>
      </c>
    </row>
    <row r="208" spans="1:15" ht="38.25" hidden="1" x14ac:dyDescent="0.2">
      <c r="A208" s="4" t="s">
        <v>3</v>
      </c>
      <c r="B208" s="5" t="s">
        <v>405</v>
      </c>
      <c r="C208" s="4" t="s">
        <v>207</v>
      </c>
      <c r="D208" s="396"/>
      <c r="E208" s="395"/>
      <c r="F208" s="500" t="e">
        <f t="shared" si="12"/>
        <v>#DIV/0!</v>
      </c>
      <c r="G208" s="394"/>
      <c r="H208" s="395"/>
      <c r="I208" s="500" t="e">
        <f t="shared" si="13"/>
        <v>#DIV/0!</v>
      </c>
      <c r="J208" s="395"/>
      <c r="K208" s="397"/>
      <c r="L208" s="500" t="e">
        <f t="shared" si="14"/>
        <v>#DIV/0!</v>
      </c>
      <c r="M208" s="398"/>
      <c r="N208" s="397"/>
      <c r="O208" s="500" t="e">
        <f t="shared" si="15"/>
        <v>#DIV/0!</v>
      </c>
    </row>
    <row r="209" spans="1:15" ht="38.25" hidden="1" x14ac:dyDescent="0.2">
      <c r="A209" s="4" t="s">
        <v>3</v>
      </c>
      <c r="B209" s="5" t="s">
        <v>406</v>
      </c>
      <c r="C209" s="4" t="s">
        <v>207</v>
      </c>
      <c r="D209" s="396"/>
      <c r="E209" s="393"/>
      <c r="F209" s="500" t="e">
        <f t="shared" si="12"/>
        <v>#DIV/0!</v>
      </c>
      <c r="G209" s="394"/>
      <c r="H209" s="397"/>
      <c r="I209" s="500" t="e">
        <f t="shared" si="13"/>
        <v>#DIV/0!</v>
      </c>
      <c r="J209" s="397"/>
      <c r="K209" s="397"/>
      <c r="L209" s="500" t="e">
        <f t="shared" si="14"/>
        <v>#DIV/0!</v>
      </c>
      <c r="M209" s="398"/>
      <c r="N209" s="397"/>
      <c r="O209" s="500" t="e">
        <f t="shared" si="15"/>
        <v>#DIV/0!</v>
      </c>
    </row>
    <row r="210" spans="1:15" ht="38.25" x14ac:dyDescent="0.2">
      <c r="A210" s="4" t="s">
        <v>3</v>
      </c>
      <c r="B210" s="5" t="s">
        <v>408</v>
      </c>
      <c r="C210" s="4" t="s">
        <v>208</v>
      </c>
      <c r="D210" s="392">
        <v>212</v>
      </c>
      <c r="E210" s="393">
        <v>0</v>
      </c>
      <c r="F210" s="525">
        <f t="shared" si="12"/>
        <v>0</v>
      </c>
      <c r="G210" s="394">
        <v>212</v>
      </c>
      <c r="H210" s="397">
        <v>0</v>
      </c>
      <c r="I210" s="525">
        <f t="shared" si="13"/>
        <v>0</v>
      </c>
      <c r="J210" s="397">
        <v>13</v>
      </c>
      <c r="K210" s="397">
        <v>3</v>
      </c>
      <c r="L210" s="525">
        <f t="shared" si="14"/>
        <v>23.076923076923077</v>
      </c>
      <c r="M210" s="398">
        <v>12</v>
      </c>
      <c r="N210" s="397">
        <v>6</v>
      </c>
      <c r="O210" s="525">
        <f t="shared" si="15"/>
        <v>50</v>
      </c>
    </row>
    <row r="211" spans="1:15" ht="38.25" hidden="1" x14ac:dyDescent="0.2">
      <c r="A211" s="4" t="s">
        <v>3</v>
      </c>
      <c r="B211" s="5" t="s">
        <v>409</v>
      </c>
      <c r="C211" s="4" t="s">
        <v>209</v>
      </c>
      <c r="D211" s="392"/>
      <c r="E211" s="393"/>
      <c r="F211" s="500" t="e">
        <f t="shared" si="12"/>
        <v>#DIV/0!</v>
      </c>
      <c r="G211" s="392"/>
      <c r="H211" s="397"/>
      <c r="I211" s="500" t="e">
        <f t="shared" si="13"/>
        <v>#DIV/0!</v>
      </c>
      <c r="J211" s="397"/>
      <c r="K211" s="397"/>
      <c r="L211" s="500" t="e">
        <f t="shared" si="14"/>
        <v>#DIV/0!</v>
      </c>
      <c r="M211" s="398"/>
      <c r="N211" s="397"/>
      <c r="O211" s="500" t="e">
        <f t="shared" si="15"/>
        <v>#DIV/0!</v>
      </c>
    </row>
    <row r="212" spans="1:15" ht="51" hidden="1" x14ac:dyDescent="0.2">
      <c r="A212" s="4" t="s">
        <v>3</v>
      </c>
      <c r="B212" s="5" t="s">
        <v>410</v>
      </c>
      <c r="C212" s="4" t="s">
        <v>210</v>
      </c>
      <c r="D212" s="392"/>
      <c r="E212" s="393"/>
      <c r="F212" s="500" t="e">
        <f t="shared" si="12"/>
        <v>#DIV/0!</v>
      </c>
      <c r="G212" s="394"/>
      <c r="H212" s="397"/>
      <c r="I212" s="500" t="e">
        <f t="shared" si="13"/>
        <v>#DIV/0!</v>
      </c>
      <c r="J212" s="397"/>
      <c r="K212" s="397"/>
      <c r="L212" s="500" t="e">
        <f t="shared" si="14"/>
        <v>#DIV/0!</v>
      </c>
      <c r="M212" s="398"/>
      <c r="N212" s="397"/>
      <c r="O212" s="500" t="e">
        <f t="shared" si="15"/>
        <v>#DIV/0!</v>
      </c>
    </row>
    <row r="213" spans="1:15" ht="51" hidden="1" x14ac:dyDescent="0.2">
      <c r="A213" s="4" t="s">
        <v>3</v>
      </c>
      <c r="B213" s="5" t="s">
        <v>354</v>
      </c>
      <c r="C213" s="4" t="s">
        <v>211</v>
      </c>
      <c r="D213" s="392"/>
      <c r="E213" s="395"/>
      <c r="F213" s="500" t="e">
        <f t="shared" si="12"/>
        <v>#DIV/0!</v>
      </c>
      <c r="G213" s="394"/>
      <c r="H213" s="395"/>
      <c r="I213" s="500" t="e">
        <f t="shared" si="13"/>
        <v>#DIV/0!</v>
      </c>
      <c r="J213" s="395"/>
      <c r="K213" s="397"/>
      <c r="L213" s="500" t="e">
        <f t="shared" si="14"/>
        <v>#DIV/0!</v>
      </c>
      <c r="M213" s="398"/>
      <c r="N213" s="397"/>
      <c r="O213" s="500" t="e">
        <f t="shared" si="15"/>
        <v>#DIV/0!</v>
      </c>
    </row>
    <row r="214" spans="1:15" ht="38.25" hidden="1" x14ac:dyDescent="0.2">
      <c r="A214" s="4" t="s">
        <v>3</v>
      </c>
      <c r="B214" s="5" t="s">
        <v>411</v>
      </c>
      <c r="C214" s="4" t="s">
        <v>211</v>
      </c>
      <c r="D214" s="396"/>
      <c r="E214" s="393"/>
      <c r="F214" s="500" t="e">
        <f t="shared" si="12"/>
        <v>#DIV/0!</v>
      </c>
      <c r="G214" s="394"/>
      <c r="H214" s="397"/>
      <c r="I214" s="500" t="e">
        <f t="shared" si="13"/>
        <v>#DIV/0!</v>
      </c>
      <c r="J214" s="397"/>
      <c r="K214" s="397"/>
      <c r="L214" s="500" t="e">
        <f t="shared" si="14"/>
        <v>#DIV/0!</v>
      </c>
      <c r="M214" s="398"/>
      <c r="N214" s="397"/>
      <c r="O214" s="500" t="e">
        <f t="shared" si="15"/>
        <v>#DIV/0!</v>
      </c>
    </row>
    <row r="215" spans="1:15" ht="38.25" x14ac:dyDescent="0.2">
      <c r="A215" s="4" t="s">
        <v>3</v>
      </c>
      <c r="B215" s="5" t="s">
        <v>408</v>
      </c>
      <c r="C215" s="4" t="s">
        <v>212</v>
      </c>
      <c r="D215" s="392">
        <v>52</v>
      </c>
      <c r="E215" s="393">
        <v>0</v>
      </c>
      <c r="F215" s="525">
        <f t="shared" si="12"/>
        <v>0</v>
      </c>
      <c r="G215" s="394">
        <v>52</v>
      </c>
      <c r="H215" s="397">
        <v>0</v>
      </c>
      <c r="I215" s="525">
        <f t="shared" si="13"/>
        <v>0</v>
      </c>
      <c r="J215" s="397">
        <v>0</v>
      </c>
      <c r="K215" s="397">
        <v>0</v>
      </c>
      <c r="L215" s="525" t="e">
        <f t="shared" si="14"/>
        <v>#DIV/0!</v>
      </c>
      <c r="M215" s="398">
        <v>0</v>
      </c>
      <c r="N215" s="397">
        <v>0</v>
      </c>
      <c r="O215" s="525" t="e">
        <f t="shared" si="15"/>
        <v>#DIV/0!</v>
      </c>
    </row>
    <row r="216" spans="1:15" ht="38.25" hidden="1" x14ac:dyDescent="0.2">
      <c r="A216" s="4" t="s">
        <v>17</v>
      </c>
      <c r="B216" s="5" t="s">
        <v>346</v>
      </c>
      <c r="C216" s="4" t="s">
        <v>213</v>
      </c>
      <c r="D216" s="392"/>
      <c r="E216" s="393"/>
      <c r="F216" s="500" t="e">
        <f t="shared" si="12"/>
        <v>#DIV/0!</v>
      </c>
      <c r="G216" s="394"/>
      <c r="H216" s="397"/>
      <c r="I216" s="500" t="e">
        <f t="shared" si="13"/>
        <v>#DIV/0!</v>
      </c>
      <c r="J216" s="397"/>
      <c r="K216" s="397"/>
      <c r="L216" s="500" t="e">
        <f t="shared" si="14"/>
        <v>#DIV/0!</v>
      </c>
      <c r="M216" s="398"/>
      <c r="N216" s="397"/>
      <c r="O216" s="500" t="e">
        <f t="shared" si="15"/>
        <v>#DIV/0!</v>
      </c>
    </row>
    <row r="217" spans="1:15" ht="38.25" hidden="1" x14ac:dyDescent="0.2">
      <c r="A217" s="4" t="s">
        <v>17</v>
      </c>
      <c r="B217" s="5" t="s">
        <v>346</v>
      </c>
      <c r="C217" s="4" t="s">
        <v>214</v>
      </c>
      <c r="D217" s="392"/>
      <c r="E217" s="393"/>
      <c r="F217" s="500" t="e">
        <f t="shared" si="12"/>
        <v>#DIV/0!</v>
      </c>
      <c r="G217" s="394"/>
      <c r="H217" s="397"/>
      <c r="I217" s="500" t="e">
        <f t="shared" si="13"/>
        <v>#DIV/0!</v>
      </c>
      <c r="J217" s="397"/>
      <c r="K217" s="397"/>
      <c r="L217" s="500" t="e">
        <f t="shared" si="14"/>
        <v>#DIV/0!</v>
      </c>
      <c r="M217" s="398"/>
      <c r="N217" s="397"/>
      <c r="O217" s="500" t="e">
        <f t="shared" si="15"/>
        <v>#DIV/0!</v>
      </c>
    </row>
    <row r="218" spans="1:15" ht="38.25" hidden="1" x14ac:dyDescent="0.2">
      <c r="A218" s="152" t="s">
        <v>17</v>
      </c>
      <c r="B218" s="112" t="s">
        <v>413</v>
      </c>
      <c r="C218" s="152" t="s">
        <v>215</v>
      </c>
      <c r="D218" s="399"/>
      <c r="E218" s="395"/>
      <c r="F218" s="500" t="e">
        <f t="shared" si="12"/>
        <v>#DIV/0!</v>
      </c>
      <c r="G218" s="398"/>
      <c r="H218" s="395"/>
      <c r="I218" s="500" t="e">
        <f t="shared" si="13"/>
        <v>#DIV/0!</v>
      </c>
      <c r="J218" s="395"/>
      <c r="K218" s="401"/>
      <c r="L218" s="500" t="e">
        <f t="shared" si="14"/>
        <v>#DIV/0!</v>
      </c>
      <c r="M218" s="402"/>
      <c r="N218" s="401"/>
      <c r="O218" s="500" t="e">
        <f t="shared" si="15"/>
        <v>#DIV/0!</v>
      </c>
    </row>
    <row r="219" spans="1:15" ht="51" hidden="1" x14ac:dyDescent="0.2">
      <c r="A219" s="4" t="s">
        <v>17</v>
      </c>
      <c r="B219" s="5" t="s">
        <v>414</v>
      </c>
      <c r="C219" s="4" t="s">
        <v>215</v>
      </c>
      <c r="D219" s="452"/>
      <c r="E219" s="453"/>
      <c r="F219" s="500" t="e">
        <f t="shared" si="12"/>
        <v>#DIV/0!</v>
      </c>
      <c r="G219" s="440"/>
      <c r="H219" s="453"/>
      <c r="I219" s="500" t="e">
        <f t="shared" si="13"/>
        <v>#DIV/0!</v>
      </c>
      <c r="J219" s="453"/>
      <c r="K219" s="454"/>
      <c r="L219" s="500" t="e">
        <f t="shared" si="14"/>
        <v>#DIV/0!</v>
      </c>
      <c r="M219" s="455"/>
      <c r="N219" s="454"/>
      <c r="O219" s="500" t="e">
        <f t="shared" si="15"/>
        <v>#DIV/0!</v>
      </c>
    </row>
    <row r="220" spans="1:15" ht="51" hidden="1" x14ac:dyDescent="0.2">
      <c r="A220" s="82" t="s">
        <v>17</v>
      </c>
      <c r="B220" s="5" t="s">
        <v>412</v>
      </c>
      <c r="C220" s="82" t="s">
        <v>215</v>
      </c>
      <c r="D220" s="396"/>
      <c r="E220" s="456"/>
      <c r="F220" s="500" t="e">
        <f t="shared" si="12"/>
        <v>#DIV/0!</v>
      </c>
      <c r="G220" s="414"/>
      <c r="H220" s="457"/>
      <c r="I220" s="500" t="e">
        <f t="shared" si="13"/>
        <v>#DIV/0!</v>
      </c>
      <c r="J220" s="457"/>
      <c r="K220" s="415"/>
      <c r="L220" s="500" t="e">
        <f t="shared" si="14"/>
        <v>#DIV/0!</v>
      </c>
      <c r="M220" s="414"/>
      <c r="N220" s="415"/>
      <c r="O220" s="500" t="e">
        <f t="shared" si="15"/>
        <v>#DIV/0!</v>
      </c>
    </row>
    <row r="221" spans="1:15" ht="51" hidden="1" x14ac:dyDescent="0.2">
      <c r="A221" s="82" t="s">
        <v>17</v>
      </c>
      <c r="B221" s="9" t="s">
        <v>412</v>
      </c>
      <c r="C221" s="12" t="s">
        <v>317</v>
      </c>
      <c r="D221" s="458"/>
      <c r="E221" s="459"/>
      <c r="F221" s="500" t="e">
        <f t="shared" si="12"/>
        <v>#DIV/0!</v>
      </c>
      <c r="G221" s="414"/>
      <c r="H221" s="460"/>
      <c r="I221" s="500" t="e">
        <f t="shared" si="13"/>
        <v>#DIV/0!</v>
      </c>
      <c r="J221" s="460"/>
      <c r="K221" s="415"/>
      <c r="L221" s="500" t="e">
        <f t="shared" si="14"/>
        <v>#DIV/0!</v>
      </c>
      <c r="M221" s="414"/>
      <c r="N221" s="415"/>
      <c r="O221" s="500" t="e">
        <f t="shared" si="15"/>
        <v>#DIV/0!</v>
      </c>
    </row>
    <row r="222" spans="1:15" ht="38.25" hidden="1" x14ac:dyDescent="0.2">
      <c r="A222" s="82" t="s">
        <v>17</v>
      </c>
      <c r="B222" s="9" t="s">
        <v>318</v>
      </c>
      <c r="C222" s="12" t="s">
        <v>317</v>
      </c>
      <c r="D222" s="461"/>
      <c r="E222" s="456"/>
      <c r="F222" s="500" t="e">
        <f t="shared" si="12"/>
        <v>#DIV/0!</v>
      </c>
      <c r="G222" s="414"/>
      <c r="H222" s="457"/>
      <c r="I222" s="500" t="e">
        <f t="shared" si="13"/>
        <v>#DIV/0!</v>
      </c>
      <c r="J222" s="457"/>
      <c r="K222" s="415"/>
      <c r="L222" s="500" t="e">
        <f t="shared" si="14"/>
        <v>#DIV/0!</v>
      </c>
      <c r="M222" s="414"/>
      <c r="N222" s="415"/>
      <c r="O222" s="500" t="e">
        <f t="shared" si="15"/>
        <v>#DIV/0!</v>
      </c>
    </row>
    <row r="223" spans="1:15" ht="38.25" hidden="1" x14ac:dyDescent="0.2">
      <c r="A223" s="82" t="s">
        <v>17</v>
      </c>
      <c r="B223" s="9" t="s">
        <v>318</v>
      </c>
      <c r="C223" s="12" t="s">
        <v>319</v>
      </c>
      <c r="D223" s="458"/>
      <c r="E223" s="413"/>
      <c r="F223" s="500" t="e">
        <f t="shared" si="12"/>
        <v>#DIV/0!</v>
      </c>
      <c r="G223" s="414"/>
      <c r="H223" s="415"/>
      <c r="I223" s="500" t="e">
        <f t="shared" si="13"/>
        <v>#DIV/0!</v>
      </c>
      <c r="J223" s="415"/>
      <c r="K223" s="415"/>
      <c r="L223" s="500" t="e">
        <f t="shared" si="14"/>
        <v>#DIV/0!</v>
      </c>
      <c r="M223" s="414"/>
      <c r="N223" s="415"/>
      <c r="O223" s="500" t="e">
        <f t="shared" si="15"/>
        <v>#DIV/0!</v>
      </c>
    </row>
    <row r="224" spans="1:15" ht="51" hidden="1" x14ac:dyDescent="0.2">
      <c r="A224" s="82" t="s">
        <v>17</v>
      </c>
      <c r="B224" s="9" t="s">
        <v>412</v>
      </c>
      <c r="C224" s="10" t="s">
        <v>216</v>
      </c>
      <c r="D224" s="412"/>
      <c r="E224" s="404"/>
      <c r="F224" s="500" t="e">
        <f t="shared" si="12"/>
        <v>#DIV/0!</v>
      </c>
      <c r="G224" s="394"/>
      <c r="H224" s="405"/>
      <c r="I224" s="500" t="e">
        <f t="shared" si="13"/>
        <v>#DIV/0!</v>
      </c>
      <c r="J224" s="405"/>
      <c r="K224" s="405"/>
      <c r="L224" s="500" t="e">
        <f t="shared" si="14"/>
        <v>#DIV/0!</v>
      </c>
      <c r="M224" s="394"/>
      <c r="N224" s="405"/>
      <c r="O224" s="500" t="e">
        <f t="shared" si="15"/>
        <v>#DIV/0!</v>
      </c>
    </row>
    <row r="225" spans="1:15" ht="38.25" hidden="1" x14ac:dyDescent="0.2">
      <c r="A225" s="4" t="s">
        <v>17</v>
      </c>
      <c r="B225" s="5" t="s">
        <v>415</v>
      </c>
      <c r="C225" s="4" t="s">
        <v>217</v>
      </c>
      <c r="D225" s="392"/>
      <c r="E225" s="413"/>
      <c r="F225" s="500" t="e">
        <f t="shared" si="12"/>
        <v>#DIV/0!</v>
      </c>
      <c r="G225" s="414"/>
      <c r="H225" s="415"/>
      <c r="I225" s="500" t="e">
        <f t="shared" si="13"/>
        <v>#DIV/0!</v>
      </c>
      <c r="J225" s="415"/>
      <c r="K225" s="415"/>
      <c r="L225" s="500" t="e">
        <f t="shared" si="14"/>
        <v>#DIV/0!</v>
      </c>
      <c r="M225" s="414"/>
      <c r="N225" s="415"/>
      <c r="O225" s="500" t="e">
        <f t="shared" si="15"/>
        <v>#DIV/0!</v>
      </c>
    </row>
    <row r="226" spans="1:15" ht="51" hidden="1" x14ac:dyDescent="0.2">
      <c r="A226" s="4" t="s">
        <v>17</v>
      </c>
      <c r="B226" s="5" t="s">
        <v>414</v>
      </c>
      <c r="C226" s="10" t="s">
        <v>320</v>
      </c>
      <c r="D226" s="462"/>
      <c r="E226" s="463"/>
      <c r="F226" s="500" t="e">
        <f t="shared" si="12"/>
        <v>#DIV/0!</v>
      </c>
      <c r="G226" s="462"/>
      <c r="H226" s="463"/>
      <c r="I226" s="500" t="e">
        <f t="shared" si="13"/>
        <v>#DIV/0!</v>
      </c>
      <c r="J226" s="463"/>
      <c r="K226" s="463"/>
      <c r="L226" s="500" t="e">
        <f t="shared" si="14"/>
        <v>#DIV/0!</v>
      </c>
      <c r="M226" s="462"/>
      <c r="N226" s="463"/>
      <c r="O226" s="500" t="e">
        <f t="shared" si="15"/>
        <v>#DIV/0!</v>
      </c>
    </row>
    <row r="227" spans="1:15" ht="51" hidden="1" x14ac:dyDescent="0.2">
      <c r="A227" s="4" t="s">
        <v>17</v>
      </c>
      <c r="B227" s="5" t="s">
        <v>414</v>
      </c>
      <c r="C227" s="10" t="s">
        <v>321</v>
      </c>
      <c r="D227" s="462"/>
      <c r="E227" s="463"/>
      <c r="F227" s="500" t="e">
        <f t="shared" si="12"/>
        <v>#DIV/0!</v>
      </c>
      <c r="G227" s="462"/>
      <c r="H227" s="463"/>
      <c r="I227" s="500" t="e">
        <f t="shared" si="13"/>
        <v>#DIV/0!</v>
      </c>
      <c r="J227" s="463"/>
      <c r="K227" s="463"/>
      <c r="L227" s="500" t="e">
        <f t="shared" si="14"/>
        <v>#DIV/0!</v>
      </c>
      <c r="M227" s="462"/>
      <c r="N227" s="463"/>
      <c r="O227" s="500" t="e">
        <f t="shared" si="15"/>
        <v>#DIV/0!</v>
      </c>
    </row>
    <row r="228" spans="1:15" ht="38.25" hidden="1" x14ac:dyDescent="0.2">
      <c r="A228" s="4" t="s">
        <v>17</v>
      </c>
      <c r="B228" s="9" t="s">
        <v>415</v>
      </c>
      <c r="C228" s="10" t="s">
        <v>322</v>
      </c>
      <c r="D228" s="412"/>
      <c r="E228" s="464"/>
      <c r="F228" s="500" t="e">
        <f t="shared" si="12"/>
        <v>#DIV/0!</v>
      </c>
      <c r="G228" s="414"/>
      <c r="H228" s="465"/>
      <c r="I228" s="500" t="e">
        <f t="shared" si="13"/>
        <v>#DIV/0!</v>
      </c>
      <c r="J228" s="465"/>
      <c r="K228" s="415"/>
      <c r="L228" s="500" t="e">
        <f t="shared" si="14"/>
        <v>#DIV/0!</v>
      </c>
      <c r="M228" s="414"/>
      <c r="N228" s="415"/>
      <c r="O228" s="500" t="e">
        <f t="shared" si="15"/>
        <v>#DIV/0!</v>
      </c>
    </row>
    <row r="229" spans="1:15" ht="51" hidden="1" x14ac:dyDescent="0.2">
      <c r="A229" s="4" t="s">
        <v>17</v>
      </c>
      <c r="B229" s="5" t="s">
        <v>414</v>
      </c>
      <c r="C229" s="10" t="s">
        <v>322</v>
      </c>
      <c r="D229" s="466"/>
      <c r="E229" s="454"/>
      <c r="F229" s="500" t="e">
        <f t="shared" si="12"/>
        <v>#DIV/0!</v>
      </c>
      <c r="G229" s="440"/>
      <c r="H229" s="454"/>
      <c r="I229" s="500" t="e">
        <f t="shared" si="13"/>
        <v>#DIV/0!</v>
      </c>
      <c r="J229" s="454"/>
      <c r="K229" s="454"/>
      <c r="L229" s="500" t="e">
        <f t="shared" si="14"/>
        <v>#DIV/0!</v>
      </c>
      <c r="M229" s="455"/>
      <c r="N229" s="454"/>
      <c r="O229" s="500" t="e">
        <f t="shared" si="15"/>
        <v>#DIV/0!</v>
      </c>
    </row>
    <row r="230" spans="1:15" ht="51" hidden="1" x14ac:dyDescent="0.2">
      <c r="A230" s="82" t="s">
        <v>17</v>
      </c>
      <c r="B230" s="5" t="s">
        <v>412</v>
      </c>
      <c r="C230" s="82" t="s">
        <v>218</v>
      </c>
      <c r="D230" s="403"/>
      <c r="E230" s="395"/>
      <c r="F230" s="500" t="e">
        <f t="shared" si="12"/>
        <v>#DIV/0!</v>
      </c>
      <c r="G230" s="394"/>
      <c r="H230" s="395"/>
      <c r="I230" s="500" t="e">
        <f t="shared" si="13"/>
        <v>#DIV/0!</v>
      </c>
      <c r="J230" s="395"/>
      <c r="K230" s="405"/>
      <c r="L230" s="500" t="e">
        <f t="shared" si="14"/>
        <v>#DIV/0!</v>
      </c>
      <c r="M230" s="394"/>
      <c r="N230" s="405"/>
      <c r="O230" s="500" t="e">
        <f t="shared" si="15"/>
        <v>#DIV/0!</v>
      </c>
    </row>
    <row r="231" spans="1:15" ht="38.25" hidden="1" x14ac:dyDescent="0.2">
      <c r="A231" s="4" t="s">
        <v>17</v>
      </c>
      <c r="B231" s="5" t="s">
        <v>416</v>
      </c>
      <c r="C231" s="4" t="s">
        <v>218</v>
      </c>
      <c r="D231" s="396"/>
      <c r="E231" s="393"/>
      <c r="F231" s="500" t="e">
        <f t="shared" si="12"/>
        <v>#DIV/0!</v>
      </c>
      <c r="G231" s="394"/>
      <c r="H231" s="397"/>
      <c r="I231" s="500" t="e">
        <f t="shared" si="13"/>
        <v>#DIV/0!</v>
      </c>
      <c r="J231" s="397"/>
      <c r="K231" s="397"/>
      <c r="L231" s="500" t="e">
        <f t="shared" si="14"/>
        <v>#DIV/0!</v>
      </c>
      <c r="M231" s="398"/>
      <c r="N231" s="397"/>
      <c r="O231" s="500" t="e">
        <f t="shared" si="15"/>
        <v>#DIV/0!</v>
      </c>
    </row>
    <row r="232" spans="1:15" ht="51" hidden="1" x14ac:dyDescent="0.2">
      <c r="A232" s="4" t="s">
        <v>17</v>
      </c>
      <c r="B232" s="5" t="s">
        <v>417</v>
      </c>
      <c r="C232" s="192" t="s">
        <v>2578</v>
      </c>
      <c r="D232" s="392"/>
      <c r="E232" s="393"/>
      <c r="F232" s="500" t="e">
        <f t="shared" si="12"/>
        <v>#DIV/0!</v>
      </c>
      <c r="G232" s="394"/>
      <c r="H232" s="397"/>
      <c r="I232" s="500" t="e">
        <f t="shared" si="13"/>
        <v>#DIV/0!</v>
      </c>
      <c r="J232" s="397"/>
      <c r="K232" s="397"/>
      <c r="L232" s="500" t="e">
        <f t="shared" si="14"/>
        <v>#DIV/0!</v>
      </c>
      <c r="M232" s="398"/>
      <c r="N232" s="397"/>
      <c r="O232" s="500" t="e">
        <f t="shared" si="15"/>
        <v>#DIV/0!</v>
      </c>
    </row>
    <row r="233" spans="1:15" ht="51" hidden="1" x14ac:dyDescent="0.2">
      <c r="A233" s="4" t="s">
        <v>17</v>
      </c>
      <c r="B233" s="5" t="s">
        <v>418</v>
      </c>
      <c r="C233" s="4" t="s">
        <v>219</v>
      </c>
      <c r="D233" s="392"/>
      <c r="E233" s="393"/>
      <c r="F233" s="500" t="e">
        <f t="shared" si="12"/>
        <v>#DIV/0!</v>
      </c>
      <c r="G233" s="394"/>
      <c r="H233" s="397"/>
      <c r="I233" s="500" t="e">
        <f t="shared" si="13"/>
        <v>#DIV/0!</v>
      </c>
      <c r="J233" s="397"/>
      <c r="K233" s="397"/>
      <c r="L233" s="500" t="e">
        <f t="shared" si="14"/>
        <v>#DIV/0!</v>
      </c>
      <c r="M233" s="398"/>
      <c r="N233" s="397"/>
      <c r="O233" s="500" t="e">
        <f t="shared" si="15"/>
        <v>#DIV/0!</v>
      </c>
    </row>
    <row r="234" spans="1:15" ht="51" hidden="1" x14ac:dyDescent="0.2">
      <c r="A234" s="82" t="s">
        <v>17</v>
      </c>
      <c r="B234" s="5" t="s">
        <v>412</v>
      </c>
      <c r="C234" s="82" t="s">
        <v>220</v>
      </c>
      <c r="D234" s="403"/>
      <c r="E234" s="404"/>
      <c r="F234" s="500" t="e">
        <f t="shared" si="12"/>
        <v>#DIV/0!</v>
      </c>
      <c r="G234" s="394"/>
      <c r="H234" s="405"/>
      <c r="I234" s="500" t="e">
        <f t="shared" si="13"/>
        <v>#DIV/0!</v>
      </c>
      <c r="J234" s="405"/>
      <c r="K234" s="405"/>
      <c r="L234" s="500" t="e">
        <f t="shared" si="14"/>
        <v>#DIV/0!</v>
      </c>
      <c r="M234" s="394"/>
      <c r="N234" s="405"/>
      <c r="O234" s="500" t="e">
        <f t="shared" si="15"/>
        <v>#DIV/0!</v>
      </c>
    </row>
    <row r="235" spans="1:15" ht="38.25" hidden="1" x14ac:dyDescent="0.2">
      <c r="A235" s="4" t="s">
        <v>17</v>
      </c>
      <c r="B235" s="5" t="s">
        <v>416</v>
      </c>
      <c r="C235" s="4" t="s">
        <v>221</v>
      </c>
      <c r="D235" s="392"/>
      <c r="E235" s="393"/>
      <c r="F235" s="500" t="e">
        <f t="shared" si="12"/>
        <v>#DIV/0!</v>
      </c>
      <c r="G235" s="394"/>
      <c r="H235" s="397"/>
      <c r="I235" s="500" t="e">
        <f t="shared" si="13"/>
        <v>#DIV/0!</v>
      </c>
      <c r="J235" s="397"/>
      <c r="K235" s="397"/>
      <c r="L235" s="500" t="e">
        <f t="shared" si="14"/>
        <v>#DIV/0!</v>
      </c>
      <c r="M235" s="398"/>
      <c r="N235" s="397"/>
      <c r="O235" s="500" t="e">
        <f t="shared" si="15"/>
        <v>#DIV/0!</v>
      </c>
    </row>
    <row r="236" spans="1:15" ht="38.25" hidden="1" x14ac:dyDescent="0.2">
      <c r="A236" s="4" t="s">
        <v>17</v>
      </c>
      <c r="B236" s="5" t="s">
        <v>345</v>
      </c>
      <c r="C236" s="4" t="s">
        <v>222</v>
      </c>
      <c r="D236" s="392"/>
      <c r="E236" s="393"/>
      <c r="F236" s="500" t="e">
        <f t="shared" si="12"/>
        <v>#DIV/0!</v>
      </c>
      <c r="G236" s="394"/>
      <c r="H236" s="397"/>
      <c r="I236" s="500" t="e">
        <f t="shared" si="13"/>
        <v>#DIV/0!</v>
      </c>
      <c r="J236" s="397"/>
      <c r="K236" s="397"/>
      <c r="L236" s="500" t="e">
        <f t="shared" si="14"/>
        <v>#DIV/0!</v>
      </c>
      <c r="M236" s="398"/>
      <c r="N236" s="397"/>
      <c r="O236" s="500" t="e">
        <f t="shared" si="15"/>
        <v>#DIV/0!</v>
      </c>
    </row>
    <row r="237" spans="1:15" ht="51" hidden="1" x14ac:dyDescent="0.2">
      <c r="A237" s="4" t="s">
        <v>17</v>
      </c>
      <c r="B237" s="5" t="s">
        <v>419</v>
      </c>
      <c r="C237" s="4" t="s">
        <v>223</v>
      </c>
      <c r="D237" s="392"/>
      <c r="E237" s="393"/>
      <c r="F237" s="500" t="e">
        <f t="shared" si="12"/>
        <v>#DIV/0!</v>
      </c>
      <c r="G237" s="394"/>
      <c r="H237" s="397"/>
      <c r="I237" s="500" t="e">
        <f t="shared" si="13"/>
        <v>#DIV/0!</v>
      </c>
      <c r="J237" s="397"/>
      <c r="K237" s="397"/>
      <c r="L237" s="500" t="e">
        <f t="shared" si="14"/>
        <v>#DIV/0!</v>
      </c>
      <c r="M237" s="398"/>
      <c r="N237" s="397"/>
      <c r="O237" s="500" t="e">
        <f t="shared" si="15"/>
        <v>#DIV/0!</v>
      </c>
    </row>
    <row r="238" spans="1:15" ht="51" hidden="1" x14ac:dyDescent="0.2">
      <c r="A238" s="4" t="s">
        <v>17</v>
      </c>
      <c r="B238" s="5" t="s">
        <v>418</v>
      </c>
      <c r="C238" s="4" t="s">
        <v>224</v>
      </c>
      <c r="D238" s="392"/>
      <c r="E238" s="393"/>
      <c r="F238" s="500" t="e">
        <f t="shared" si="12"/>
        <v>#DIV/0!</v>
      </c>
      <c r="G238" s="394"/>
      <c r="H238" s="397"/>
      <c r="I238" s="500" t="e">
        <f t="shared" si="13"/>
        <v>#DIV/0!</v>
      </c>
      <c r="J238" s="397"/>
      <c r="K238" s="397"/>
      <c r="L238" s="500" t="e">
        <f t="shared" si="14"/>
        <v>#DIV/0!</v>
      </c>
      <c r="M238" s="398"/>
      <c r="N238" s="397"/>
      <c r="O238" s="500" t="e">
        <f t="shared" si="15"/>
        <v>#DIV/0!</v>
      </c>
    </row>
    <row r="239" spans="1:15" ht="38.25" hidden="1" x14ac:dyDescent="0.2">
      <c r="A239" s="4" t="s">
        <v>17</v>
      </c>
      <c r="B239" s="5" t="s">
        <v>415</v>
      </c>
      <c r="C239" s="4" t="s">
        <v>225</v>
      </c>
      <c r="D239" s="392"/>
      <c r="E239" s="393"/>
      <c r="F239" s="500" t="e">
        <f t="shared" si="12"/>
        <v>#DIV/0!</v>
      </c>
      <c r="G239" s="394"/>
      <c r="H239" s="397"/>
      <c r="I239" s="500" t="e">
        <f t="shared" si="13"/>
        <v>#DIV/0!</v>
      </c>
      <c r="J239" s="397"/>
      <c r="K239" s="397"/>
      <c r="L239" s="500" t="e">
        <f t="shared" si="14"/>
        <v>#DIV/0!</v>
      </c>
      <c r="M239" s="398"/>
      <c r="N239" s="397"/>
      <c r="O239" s="500" t="e">
        <f t="shared" si="15"/>
        <v>#DIV/0!</v>
      </c>
    </row>
    <row r="240" spans="1:15" ht="51" hidden="1" x14ac:dyDescent="0.2">
      <c r="A240" s="4" t="s">
        <v>17</v>
      </c>
      <c r="B240" s="5" t="s">
        <v>417</v>
      </c>
      <c r="C240" s="4" t="s">
        <v>226</v>
      </c>
      <c r="D240" s="403"/>
      <c r="E240" s="393"/>
      <c r="F240" s="500" t="e">
        <f t="shared" si="12"/>
        <v>#DIV/0!</v>
      </c>
      <c r="G240" s="394"/>
      <c r="H240" s="397"/>
      <c r="I240" s="500" t="e">
        <f t="shared" si="13"/>
        <v>#DIV/0!</v>
      </c>
      <c r="J240" s="397"/>
      <c r="K240" s="397"/>
      <c r="L240" s="500" t="e">
        <f t="shared" si="14"/>
        <v>#DIV/0!</v>
      </c>
      <c r="M240" s="398"/>
      <c r="N240" s="397"/>
      <c r="O240" s="500" t="e">
        <f t="shared" si="15"/>
        <v>#DIV/0!</v>
      </c>
    </row>
    <row r="241" spans="1:15" ht="51" hidden="1" x14ac:dyDescent="0.2">
      <c r="A241" s="82" t="s">
        <v>17</v>
      </c>
      <c r="B241" s="5" t="s">
        <v>412</v>
      </c>
      <c r="C241" s="82" t="s">
        <v>227</v>
      </c>
      <c r="D241" s="403"/>
      <c r="E241" s="395"/>
      <c r="F241" s="500" t="e">
        <f t="shared" si="12"/>
        <v>#DIV/0!</v>
      </c>
      <c r="G241" s="394"/>
      <c r="H241" s="395"/>
      <c r="I241" s="500" t="e">
        <f t="shared" si="13"/>
        <v>#DIV/0!</v>
      </c>
      <c r="J241" s="395"/>
      <c r="K241" s="405"/>
      <c r="L241" s="500" t="e">
        <f t="shared" si="14"/>
        <v>#DIV/0!</v>
      </c>
      <c r="M241" s="394"/>
      <c r="N241" s="405"/>
      <c r="O241" s="500" t="e">
        <f t="shared" si="15"/>
        <v>#DIV/0!</v>
      </c>
    </row>
    <row r="242" spans="1:15" ht="51" hidden="1" x14ac:dyDescent="0.2">
      <c r="A242" s="4" t="s">
        <v>17</v>
      </c>
      <c r="B242" s="5" t="s">
        <v>418</v>
      </c>
      <c r="C242" s="4" t="s">
        <v>227</v>
      </c>
      <c r="D242" s="396"/>
      <c r="E242" s="393"/>
      <c r="F242" s="500" t="e">
        <f t="shared" si="12"/>
        <v>#DIV/0!</v>
      </c>
      <c r="G242" s="394"/>
      <c r="H242" s="397"/>
      <c r="I242" s="500" t="e">
        <f t="shared" si="13"/>
        <v>#DIV/0!</v>
      </c>
      <c r="J242" s="397"/>
      <c r="K242" s="397"/>
      <c r="L242" s="500" t="e">
        <f t="shared" si="14"/>
        <v>#DIV/0!</v>
      </c>
      <c r="M242" s="398"/>
      <c r="N242" s="397"/>
      <c r="O242" s="500" t="e">
        <f t="shared" si="15"/>
        <v>#DIV/0!</v>
      </c>
    </row>
    <row r="243" spans="1:15" ht="38.25" hidden="1" x14ac:dyDescent="0.2">
      <c r="A243" s="4" t="s">
        <v>17</v>
      </c>
      <c r="B243" s="9" t="s">
        <v>318</v>
      </c>
      <c r="C243" s="4" t="s">
        <v>228</v>
      </c>
      <c r="D243" s="392"/>
      <c r="E243" s="393"/>
      <c r="F243" s="500" t="e">
        <f t="shared" si="12"/>
        <v>#DIV/0!</v>
      </c>
      <c r="G243" s="394"/>
      <c r="H243" s="397"/>
      <c r="I243" s="500" t="e">
        <f t="shared" si="13"/>
        <v>#DIV/0!</v>
      </c>
      <c r="J243" s="397"/>
      <c r="K243" s="397"/>
      <c r="L243" s="500" t="e">
        <f t="shared" si="14"/>
        <v>#DIV/0!</v>
      </c>
      <c r="M243" s="398"/>
      <c r="N243" s="397"/>
      <c r="O243" s="500" t="e">
        <f t="shared" si="15"/>
        <v>#DIV/0!</v>
      </c>
    </row>
    <row r="244" spans="1:15" ht="51" hidden="1" x14ac:dyDescent="0.2">
      <c r="A244" s="4" t="s">
        <v>17</v>
      </c>
      <c r="B244" s="5" t="s">
        <v>418</v>
      </c>
      <c r="C244" s="4" t="s">
        <v>229</v>
      </c>
      <c r="D244" s="392"/>
      <c r="E244" s="393"/>
      <c r="F244" s="500" t="e">
        <f t="shared" si="12"/>
        <v>#DIV/0!</v>
      </c>
      <c r="G244" s="394"/>
      <c r="H244" s="397"/>
      <c r="I244" s="500" t="e">
        <f t="shared" si="13"/>
        <v>#DIV/0!</v>
      </c>
      <c r="J244" s="397"/>
      <c r="K244" s="397"/>
      <c r="L244" s="500" t="e">
        <f t="shared" si="14"/>
        <v>#DIV/0!</v>
      </c>
      <c r="M244" s="398"/>
      <c r="N244" s="397"/>
      <c r="O244" s="500" t="e">
        <f t="shared" si="15"/>
        <v>#DIV/0!</v>
      </c>
    </row>
    <row r="245" spans="1:15" ht="38.25" hidden="1" x14ac:dyDescent="0.2">
      <c r="A245" s="82" t="s">
        <v>17</v>
      </c>
      <c r="B245" s="9" t="s">
        <v>318</v>
      </c>
      <c r="C245" s="82" t="s">
        <v>230</v>
      </c>
      <c r="D245" s="403"/>
      <c r="E245" s="404"/>
      <c r="F245" s="500" t="e">
        <f t="shared" si="12"/>
        <v>#DIV/0!</v>
      </c>
      <c r="G245" s="394"/>
      <c r="H245" s="405"/>
      <c r="I245" s="500" t="e">
        <f t="shared" si="13"/>
        <v>#DIV/0!</v>
      </c>
      <c r="J245" s="405"/>
      <c r="K245" s="405"/>
      <c r="L245" s="500" t="e">
        <f t="shared" si="14"/>
        <v>#DIV/0!</v>
      </c>
      <c r="M245" s="394"/>
      <c r="N245" s="405"/>
      <c r="O245" s="500" t="e">
        <f t="shared" si="15"/>
        <v>#DIV/0!</v>
      </c>
    </row>
    <row r="246" spans="1:15" ht="51" hidden="1" x14ac:dyDescent="0.2">
      <c r="A246" s="4" t="s">
        <v>17</v>
      </c>
      <c r="B246" s="5" t="s">
        <v>418</v>
      </c>
      <c r="C246" s="4" t="s">
        <v>231</v>
      </c>
      <c r="D246" s="392"/>
      <c r="E246" s="393"/>
      <c r="F246" s="500" t="e">
        <f t="shared" si="12"/>
        <v>#DIV/0!</v>
      </c>
      <c r="G246" s="394"/>
      <c r="H246" s="397"/>
      <c r="I246" s="500" t="e">
        <f t="shared" si="13"/>
        <v>#DIV/0!</v>
      </c>
      <c r="J246" s="397"/>
      <c r="K246" s="397"/>
      <c r="L246" s="500" t="e">
        <f t="shared" si="14"/>
        <v>#DIV/0!</v>
      </c>
      <c r="M246" s="398"/>
      <c r="N246" s="397"/>
      <c r="O246" s="500" t="e">
        <f t="shared" si="15"/>
        <v>#DIV/0!</v>
      </c>
    </row>
    <row r="247" spans="1:15" ht="51" hidden="1" x14ac:dyDescent="0.2">
      <c r="A247" s="4" t="s">
        <v>17</v>
      </c>
      <c r="B247" s="5" t="s">
        <v>418</v>
      </c>
      <c r="C247" s="4" t="s">
        <v>232</v>
      </c>
      <c r="D247" s="392"/>
      <c r="E247" s="393"/>
      <c r="F247" s="500" t="e">
        <f t="shared" si="12"/>
        <v>#DIV/0!</v>
      </c>
      <c r="G247" s="394"/>
      <c r="H247" s="397"/>
      <c r="I247" s="500" t="e">
        <f t="shared" si="13"/>
        <v>#DIV/0!</v>
      </c>
      <c r="J247" s="397"/>
      <c r="K247" s="397"/>
      <c r="L247" s="500" t="e">
        <f t="shared" si="14"/>
        <v>#DIV/0!</v>
      </c>
      <c r="M247" s="398"/>
      <c r="N247" s="397"/>
      <c r="O247" s="500" t="e">
        <f t="shared" si="15"/>
        <v>#DIV/0!</v>
      </c>
    </row>
    <row r="248" spans="1:15" ht="38.25" hidden="1" x14ac:dyDescent="0.2">
      <c r="A248" s="4" t="s">
        <v>17</v>
      </c>
      <c r="B248" s="5" t="s">
        <v>420</v>
      </c>
      <c r="C248" s="4" t="s">
        <v>233</v>
      </c>
      <c r="D248" s="392"/>
      <c r="E248" s="393"/>
      <c r="F248" s="500" t="e">
        <f t="shared" si="12"/>
        <v>#DIV/0!</v>
      </c>
      <c r="G248" s="394"/>
      <c r="H248" s="397"/>
      <c r="I248" s="500" t="e">
        <f t="shared" si="13"/>
        <v>#DIV/0!</v>
      </c>
      <c r="J248" s="397"/>
      <c r="K248" s="397"/>
      <c r="L248" s="500" t="e">
        <f t="shared" si="14"/>
        <v>#DIV/0!</v>
      </c>
      <c r="M248" s="398"/>
      <c r="N248" s="397"/>
      <c r="O248" s="500" t="e">
        <f t="shared" si="15"/>
        <v>#DIV/0!</v>
      </c>
    </row>
    <row r="249" spans="1:15" ht="38.25" hidden="1" x14ac:dyDescent="0.2">
      <c r="A249" s="4" t="s">
        <v>15</v>
      </c>
      <c r="B249" s="5" t="s">
        <v>422</v>
      </c>
      <c r="C249" s="4" t="s">
        <v>234</v>
      </c>
      <c r="D249" s="403"/>
      <c r="E249" s="467"/>
      <c r="F249" s="500" t="e">
        <f t="shared" si="12"/>
        <v>#DIV/0!</v>
      </c>
      <c r="G249" s="394"/>
      <c r="H249" s="467"/>
      <c r="I249" s="500" t="e">
        <f t="shared" si="13"/>
        <v>#DIV/0!</v>
      </c>
      <c r="J249" s="420"/>
      <c r="K249" s="405"/>
      <c r="L249" s="500" t="e">
        <f t="shared" si="14"/>
        <v>#DIV/0!</v>
      </c>
      <c r="M249" s="398"/>
      <c r="N249" s="397"/>
      <c r="O249" s="500" t="e">
        <f t="shared" si="15"/>
        <v>#DIV/0!</v>
      </c>
    </row>
    <row r="250" spans="1:15" ht="38.25" hidden="1" x14ac:dyDescent="0.2">
      <c r="A250" s="4" t="s">
        <v>15</v>
      </c>
      <c r="B250" s="5" t="s">
        <v>416</v>
      </c>
      <c r="C250" s="4" t="s">
        <v>234</v>
      </c>
      <c r="D250" s="396"/>
      <c r="E250" s="393"/>
      <c r="F250" s="500" t="e">
        <f t="shared" si="12"/>
        <v>#DIV/0!</v>
      </c>
      <c r="G250" s="394"/>
      <c r="H250" s="397"/>
      <c r="I250" s="500" t="e">
        <f t="shared" si="13"/>
        <v>#DIV/0!</v>
      </c>
      <c r="J250" s="397"/>
      <c r="K250" s="397"/>
      <c r="L250" s="500" t="e">
        <f t="shared" si="14"/>
        <v>#DIV/0!</v>
      </c>
      <c r="M250" s="398"/>
      <c r="N250" s="397"/>
      <c r="O250" s="500" t="e">
        <f t="shared" si="15"/>
        <v>#DIV/0!</v>
      </c>
    </row>
    <row r="251" spans="1:15" ht="38.25" hidden="1" x14ac:dyDescent="0.2">
      <c r="A251" s="4" t="s">
        <v>15</v>
      </c>
      <c r="B251" s="5" t="s">
        <v>422</v>
      </c>
      <c r="C251" s="4" t="s">
        <v>235</v>
      </c>
      <c r="D251" s="403"/>
      <c r="E251" s="404"/>
      <c r="F251" s="500" t="e">
        <f t="shared" si="12"/>
        <v>#DIV/0!</v>
      </c>
      <c r="G251" s="394"/>
      <c r="H251" s="405"/>
      <c r="I251" s="500" t="e">
        <f t="shared" si="13"/>
        <v>#DIV/0!</v>
      </c>
      <c r="J251" s="405"/>
      <c r="K251" s="405"/>
      <c r="L251" s="500" t="e">
        <f t="shared" si="14"/>
        <v>#DIV/0!</v>
      </c>
      <c r="M251" s="398"/>
      <c r="N251" s="397"/>
      <c r="O251" s="500" t="e">
        <f t="shared" si="15"/>
        <v>#DIV/0!</v>
      </c>
    </row>
    <row r="252" spans="1:15" ht="51" hidden="1" x14ac:dyDescent="0.2">
      <c r="A252" s="4" t="s">
        <v>15</v>
      </c>
      <c r="B252" s="5" t="s">
        <v>412</v>
      </c>
      <c r="C252" s="4" t="s">
        <v>236</v>
      </c>
      <c r="D252" s="392"/>
      <c r="E252" s="393"/>
      <c r="F252" s="500" t="e">
        <f t="shared" si="12"/>
        <v>#DIV/0!</v>
      </c>
      <c r="G252" s="394"/>
      <c r="H252" s="397"/>
      <c r="I252" s="500" t="e">
        <f t="shared" si="13"/>
        <v>#DIV/0!</v>
      </c>
      <c r="J252" s="397"/>
      <c r="K252" s="397"/>
      <c r="L252" s="500" t="e">
        <f t="shared" si="14"/>
        <v>#DIV/0!</v>
      </c>
      <c r="M252" s="398"/>
      <c r="N252" s="397"/>
      <c r="O252" s="500" t="e">
        <f t="shared" si="15"/>
        <v>#DIV/0!</v>
      </c>
    </row>
    <row r="253" spans="1:15" ht="38.25" hidden="1" x14ac:dyDescent="0.2">
      <c r="A253" s="4" t="s">
        <v>15</v>
      </c>
      <c r="B253" s="5" t="s">
        <v>416</v>
      </c>
      <c r="C253" s="4" t="s">
        <v>237</v>
      </c>
      <c r="D253" s="392"/>
      <c r="E253" s="393"/>
      <c r="F253" s="500" t="e">
        <f t="shared" si="12"/>
        <v>#DIV/0!</v>
      </c>
      <c r="G253" s="394"/>
      <c r="H253" s="397"/>
      <c r="I253" s="500" t="e">
        <f t="shared" si="13"/>
        <v>#DIV/0!</v>
      </c>
      <c r="J253" s="397"/>
      <c r="K253" s="397"/>
      <c r="L253" s="500" t="e">
        <f t="shared" si="14"/>
        <v>#DIV/0!</v>
      </c>
      <c r="M253" s="398"/>
      <c r="N253" s="397"/>
      <c r="O253" s="500" t="e">
        <f t="shared" si="15"/>
        <v>#DIV/0!</v>
      </c>
    </row>
    <row r="254" spans="1:15" ht="38.25" hidden="1" x14ac:dyDescent="0.2">
      <c r="A254" s="4" t="s">
        <v>15</v>
      </c>
      <c r="B254" s="5" t="s">
        <v>416</v>
      </c>
      <c r="C254" s="4" t="s">
        <v>238</v>
      </c>
      <c r="D254" s="392"/>
      <c r="E254" s="393"/>
      <c r="F254" s="500" t="e">
        <f t="shared" si="12"/>
        <v>#DIV/0!</v>
      </c>
      <c r="G254" s="394"/>
      <c r="H254" s="397"/>
      <c r="I254" s="500" t="e">
        <f t="shared" si="13"/>
        <v>#DIV/0!</v>
      </c>
      <c r="J254" s="397"/>
      <c r="K254" s="397"/>
      <c r="L254" s="500" t="e">
        <f t="shared" si="14"/>
        <v>#DIV/0!</v>
      </c>
      <c r="M254" s="398"/>
      <c r="N254" s="397"/>
      <c r="O254" s="500" t="e">
        <f t="shared" si="15"/>
        <v>#DIV/0!</v>
      </c>
    </row>
    <row r="255" spans="1:15" ht="38.25" hidden="1" x14ac:dyDescent="0.2">
      <c r="A255" s="4" t="s">
        <v>15</v>
      </c>
      <c r="B255" s="5" t="s">
        <v>416</v>
      </c>
      <c r="C255" s="4" t="s">
        <v>239</v>
      </c>
      <c r="D255" s="392"/>
      <c r="E255" s="393"/>
      <c r="F255" s="500" t="e">
        <f t="shared" si="12"/>
        <v>#DIV/0!</v>
      </c>
      <c r="G255" s="394"/>
      <c r="H255" s="397"/>
      <c r="I255" s="500" t="e">
        <f t="shared" si="13"/>
        <v>#DIV/0!</v>
      </c>
      <c r="J255" s="397"/>
      <c r="K255" s="397"/>
      <c r="L255" s="500" t="e">
        <f t="shared" si="14"/>
        <v>#DIV/0!</v>
      </c>
      <c r="M255" s="398"/>
      <c r="N255" s="397"/>
      <c r="O255" s="500" t="e">
        <f t="shared" si="15"/>
        <v>#DIV/0!</v>
      </c>
    </row>
    <row r="256" spans="1:15" ht="51" hidden="1" x14ac:dyDescent="0.2">
      <c r="A256" s="4" t="s">
        <v>15</v>
      </c>
      <c r="B256" s="5" t="s">
        <v>423</v>
      </c>
      <c r="C256" s="4" t="s">
        <v>240</v>
      </c>
      <c r="D256" s="392"/>
      <c r="E256" s="393"/>
      <c r="F256" s="500" t="e">
        <f t="shared" si="12"/>
        <v>#DIV/0!</v>
      </c>
      <c r="G256" s="394"/>
      <c r="H256" s="397"/>
      <c r="I256" s="500" t="e">
        <f t="shared" si="13"/>
        <v>#DIV/0!</v>
      </c>
      <c r="J256" s="397"/>
      <c r="K256" s="397"/>
      <c r="L256" s="500" t="e">
        <f t="shared" si="14"/>
        <v>#DIV/0!</v>
      </c>
      <c r="M256" s="398"/>
      <c r="N256" s="397"/>
      <c r="O256" s="500" t="e">
        <f t="shared" si="15"/>
        <v>#DIV/0!</v>
      </c>
    </row>
    <row r="257" spans="1:15" ht="51" hidden="1" x14ac:dyDescent="0.2">
      <c r="A257" s="4" t="s">
        <v>15</v>
      </c>
      <c r="B257" s="5" t="s">
        <v>423</v>
      </c>
      <c r="C257" s="4" t="s">
        <v>241</v>
      </c>
      <c r="D257" s="392"/>
      <c r="E257" s="393"/>
      <c r="F257" s="500" t="e">
        <f t="shared" si="12"/>
        <v>#DIV/0!</v>
      </c>
      <c r="G257" s="394"/>
      <c r="H257" s="397"/>
      <c r="I257" s="500" t="e">
        <f t="shared" si="13"/>
        <v>#DIV/0!</v>
      </c>
      <c r="J257" s="397"/>
      <c r="K257" s="397"/>
      <c r="L257" s="500" t="e">
        <f t="shared" si="14"/>
        <v>#DIV/0!</v>
      </c>
      <c r="M257" s="398"/>
      <c r="N257" s="397"/>
      <c r="O257" s="500" t="e">
        <f t="shared" si="15"/>
        <v>#DIV/0!</v>
      </c>
    </row>
    <row r="258" spans="1:15" ht="38.25" hidden="1" x14ac:dyDescent="0.2">
      <c r="A258" s="4" t="s">
        <v>15</v>
      </c>
      <c r="B258" s="5" t="s">
        <v>416</v>
      </c>
      <c r="C258" s="4" t="s">
        <v>242</v>
      </c>
      <c r="D258" s="392"/>
      <c r="E258" s="393"/>
      <c r="F258" s="500" t="e">
        <f t="shared" si="12"/>
        <v>#DIV/0!</v>
      </c>
      <c r="G258" s="394"/>
      <c r="H258" s="397"/>
      <c r="I258" s="500" t="e">
        <f t="shared" si="13"/>
        <v>#DIV/0!</v>
      </c>
      <c r="J258" s="397"/>
      <c r="K258" s="397"/>
      <c r="L258" s="500" t="e">
        <f t="shared" si="14"/>
        <v>#DIV/0!</v>
      </c>
      <c r="M258" s="398"/>
      <c r="N258" s="397"/>
      <c r="O258" s="500" t="e">
        <f t="shared" si="15"/>
        <v>#DIV/0!</v>
      </c>
    </row>
    <row r="259" spans="1:15" ht="38.25" hidden="1" x14ac:dyDescent="0.2">
      <c r="A259" s="4" t="s">
        <v>15</v>
      </c>
      <c r="B259" s="5" t="s">
        <v>416</v>
      </c>
      <c r="C259" s="4" t="s">
        <v>243</v>
      </c>
      <c r="D259" s="392"/>
      <c r="E259" s="393"/>
      <c r="F259" s="500" t="e">
        <f t="shared" ref="F259:F322" si="16">(E259/D259)*100</f>
        <v>#DIV/0!</v>
      </c>
      <c r="G259" s="394"/>
      <c r="H259" s="397"/>
      <c r="I259" s="500" t="e">
        <f t="shared" ref="I259:I322" si="17">(H259/G259)*100</f>
        <v>#DIV/0!</v>
      </c>
      <c r="J259" s="397"/>
      <c r="K259" s="397"/>
      <c r="L259" s="500" t="e">
        <f t="shared" ref="L259:L322" si="18">(K259/J259)*100</f>
        <v>#DIV/0!</v>
      </c>
      <c r="M259" s="398"/>
      <c r="N259" s="397"/>
      <c r="O259" s="500" t="e">
        <f t="shared" ref="O259:O322" si="19">(N259/M259)*100</f>
        <v>#DIV/0!</v>
      </c>
    </row>
    <row r="260" spans="1:15" ht="63.75" hidden="1" x14ac:dyDescent="0.2">
      <c r="A260" s="4" t="s">
        <v>15</v>
      </c>
      <c r="B260" s="5" t="s">
        <v>421</v>
      </c>
      <c r="C260" s="4" t="s">
        <v>244</v>
      </c>
      <c r="D260" s="392"/>
      <c r="E260" s="393"/>
      <c r="F260" s="500" t="e">
        <f t="shared" si="16"/>
        <v>#DIV/0!</v>
      </c>
      <c r="G260" s="394"/>
      <c r="H260" s="397"/>
      <c r="I260" s="500" t="e">
        <f t="shared" si="17"/>
        <v>#DIV/0!</v>
      </c>
      <c r="J260" s="397"/>
      <c r="K260" s="397"/>
      <c r="L260" s="500" t="e">
        <f t="shared" si="18"/>
        <v>#DIV/0!</v>
      </c>
      <c r="M260" s="398"/>
      <c r="N260" s="397"/>
      <c r="O260" s="500" t="e">
        <f t="shared" si="19"/>
        <v>#DIV/0!</v>
      </c>
    </row>
    <row r="261" spans="1:15" ht="38.25" hidden="1" x14ac:dyDescent="0.2">
      <c r="A261" s="4" t="s">
        <v>15</v>
      </c>
      <c r="B261" s="5" t="s">
        <v>422</v>
      </c>
      <c r="C261" s="4" t="s">
        <v>245</v>
      </c>
      <c r="D261" s="403"/>
      <c r="E261" s="404"/>
      <c r="F261" s="500" t="e">
        <f t="shared" si="16"/>
        <v>#DIV/0!</v>
      </c>
      <c r="G261" s="394"/>
      <c r="H261" s="405"/>
      <c r="I261" s="500" t="e">
        <f t="shared" si="17"/>
        <v>#DIV/0!</v>
      </c>
      <c r="J261" s="405"/>
      <c r="K261" s="405"/>
      <c r="L261" s="500" t="e">
        <f t="shared" si="18"/>
        <v>#DIV/0!</v>
      </c>
      <c r="M261" s="398"/>
      <c r="N261" s="397"/>
      <c r="O261" s="500" t="e">
        <f t="shared" si="19"/>
        <v>#DIV/0!</v>
      </c>
    </row>
    <row r="262" spans="1:15" ht="51" hidden="1" x14ac:dyDescent="0.2">
      <c r="A262" s="4" t="s">
        <v>15</v>
      </c>
      <c r="B262" s="5" t="s">
        <v>424</v>
      </c>
      <c r="C262" s="4" t="s">
        <v>246</v>
      </c>
      <c r="D262" s="392"/>
      <c r="E262" s="395"/>
      <c r="F262" s="500" t="e">
        <f t="shared" si="16"/>
        <v>#DIV/0!</v>
      </c>
      <c r="G262" s="394"/>
      <c r="H262" s="395"/>
      <c r="I262" s="500" t="e">
        <f t="shared" si="17"/>
        <v>#DIV/0!</v>
      </c>
      <c r="J262" s="395"/>
      <c r="K262" s="397"/>
      <c r="L262" s="500" t="e">
        <f t="shared" si="18"/>
        <v>#DIV/0!</v>
      </c>
      <c r="M262" s="398"/>
      <c r="N262" s="397"/>
      <c r="O262" s="500" t="e">
        <f t="shared" si="19"/>
        <v>#DIV/0!</v>
      </c>
    </row>
    <row r="263" spans="1:15" ht="38.25" hidden="1" x14ac:dyDescent="0.2">
      <c r="A263" s="4" t="s">
        <v>15</v>
      </c>
      <c r="B263" s="5" t="s">
        <v>420</v>
      </c>
      <c r="C263" s="4" t="s">
        <v>246</v>
      </c>
      <c r="D263" s="396"/>
      <c r="E263" s="393"/>
      <c r="F263" s="500" t="e">
        <f t="shared" si="16"/>
        <v>#DIV/0!</v>
      </c>
      <c r="G263" s="394"/>
      <c r="H263" s="397"/>
      <c r="I263" s="500" t="e">
        <f t="shared" si="17"/>
        <v>#DIV/0!</v>
      </c>
      <c r="J263" s="397"/>
      <c r="K263" s="397"/>
      <c r="L263" s="500" t="e">
        <f t="shared" si="18"/>
        <v>#DIV/0!</v>
      </c>
      <c r="M263" s="398"/>
      <c r="N263" s="397"/>
      <c r="O263" s="500" t="e">
        <f t="shared" si="19"/>
        <v>#DIV/0!</v>
      </c>
    </row>
    <row r="264" spans="1:15" ht="38.25" hidden="1" x14ac:dyDescent="0.2">
      <c r="A264" s="82" t="s">
        <v>5</v>
      </c>
      <c r="B264" s="5" t="s">
        <v>425</v>
      </c>
      <c r="C264" s="82" t="s">
        <v>247</v>
      </c>
      <c r="D264" s="403"/>
      <c r="E264" s="404"/>
      <c r="F264" s="500" t="e">
        <f t="shared" si="16"/>
        <v>#DIV/0!</v>
      </c>
      <c r="G264" s="394"/>
      <c r="H264" s="405"/>
      <c r="I264" s="500" t="e">
        <f t="shared" si="17"/>
        <v>#DIV/0!</v>
      </c>
      <c r="J264" s="405"/>
      <c r="K264" s="405"/>
      <c r="L264" s="500" t="e">
        <f t="shared" si="18"/>
        <v>#DIV/0!</v>
      </c>
      <c r="M264" s="394"/>
      <c r="N264" s="405"/>
      <c r="O264" s="500" t="e">
        <f t="shared" si="19"/>
        <v>#DIV/0!</v>
      </c>
    </row>
    <row r="265" spans="1:15" ht="38.25" hidden="1" x14ac:dyDescent="0.2">
      <c r="A265" s="82" t="s">
        <v>5</v>
      </c>
      <c r="B265" s="5" t="s">
        <v>425</v>
      </c>
      <c r="C265" s="82" t="s">
        <v>248</v>
      </c>
      <c r="D265" s="403"/>
      <c r="E265" s="404"/>
      <c r="F265" s="500" t="e">
        <f t="shared" si="16"/>
        <v>#DIV/0!</v>
      </c>
      <c r="G265" s="394"/>
      <c r="H265" s="405"/>
      <c r="I265" s="500" t="e">
        <f t="shared" si="17"/>
        <v>#DIV/0!</v>
      </c>
      <c r="J265" s="405"/>
      <c r="K265" s="405"/>
      <c r="L265" s="500" t="e">
        <f t="shared" si="18"/>
        <v>#DIV/0!</v>
      </c>
      <c r="M265" s="394"/>
      <c r="N265" s="405"/>
      <c r="O265" s="500" t="e">
        <f t="shared" si="19"/>
        <v>#DIV/0!</v>
      </c>
    </row>
    <row r="266" spans="1:15" ht="38.25" hidden="1" x14ac:dyDescent="0.2">
      <c r="A266" s="82" t="s">
        <v>5</v>
      </c>
      <c r="B266" s="5" t="s">
        <v>425</v>
      </c>
      <c r="C266" s="82" t="s">
        <v>249</v>
      </c>
      <c r="D266" s="403"/>
      <c r="E266" s="404"/>
      <c r="F266" s="500" t="e">
        <f t="shared" si="16"/>
        <v>#DIV/0!</v>
      </c>
      <c r="G266" s="394"/>
      <c r="H266" s="405"/>
      <c r="I266" s="500" t="e">
        <f t="shared" si="17"/>
        <v>#DIV/0!</v>
      </c>
      <c r="J266" s="405"/>
      <c r="K266" s="405"/>
      <c r="L266" s="500" t="e">
        <f t="shared" si="18"/>
        <v>#DIV/0!</v>
      </c>
      <c r="M266" s="394"/>
      <c r="N266" s="405"/>
      <c r="O266" s="500" t="e">
        <f t="shared" si="19"/>
        <v>#DIV/0!</v>
      </c>
    </row>
    <row r="267" spans="1:15" ht="38.25" hidden="1" x14ac:dyDescent="0.2">
      <c r="A267" s="82" t="s">
        <v>5</v>
      </c>
      <c r="B267" s="5" t="s">
        <v>425</v>
      </c>
      <c r="C267" s="82" t="s">
        <v>250</v>
      </c>
      <c r="D267" s="403"/>
      <c r="E267" s="404"/>
      <c r="F267" s="500" t="e">
        <f t="shared" si="16"/>
        <v>#DIV/0!</v>
      </c>
      <c r="G267" s="394"/>
      <c r="H267" s="405"/>
      <c r="I267" s="500" t="e">
        <f t="shared" si="17"/>
        <v>#DIV/0!</v>
      </c>
      <c r="J267" s="405"/>
      <c r="K267" s="405"/>
      <c r="L267" s="500" t="e">
        <f t="shared" si="18"/>
        <v>#DIV/0!</v>
      </c>
      <c r="M267" s="394"/>
      <c r="N267" s="405"/>
      <c r="O267" s="500" t="e">
        <f t="shared" si="19"/>
        <v>#DIV/0!</v>
      </c>
    </row>
    <row r="268" spans="1:15" ht="38.25" hidden="1" x14ac:dyDescent="0.2">
      <c r="A268" s="82" t="s">
        <v>5</v>
      </c>
      <c r="B268" s="5" t="s">
        <v>425</v>
      </c>
      <c r="C268" s="82" t="s">
        <v>251</v>
      </c>
      <c r="D268" s="403"/>
      <c r="E268" s="404"/>
      <c r="F268" s="500" t="e">
        <f t="shared" si="16"/>
        <v>#DIV/0!</v>
      </c>
      <c r="G268" s="394"/>
      <c r="H268" s="405"/>
      <c r="I268" s="500" t="e">
        <f t="shared" si="17"/>
        <v>#DIV/0!</v>
      </c>
      <c r="J268" s="405"/>
      <c r="K268" s="405"/>
      <c r="L268" s="500" t="e">
        <f t="shared" si="18"/>
        <v>#DIV/0!</v>
      </c>
      <c r="M268" s="394"/>
      <c r="N268" s="405"/>
      <c r="O268" s="500" t="e">
        <f t="shared" si="19"/>
        <v>#DIV/0!</v>
      </c>
    </row>
    <row r="269" spans="1:15" ht="38.25" hidden="1" x14ac:dyDescent="0.2">
      <c r="A269" s="82" t="s">
        <v>5</v>
      </c>
      <c r="B269" s="5" t="s">
        <v>425</v>
      </c>
      <c r="C269" s="82" t="s">
        <v>252</v>
      </c>
      <c r="D269" s="403"/>
      <c r="E269" s="404"/>
      <c r="F269" s="500" t="e">
        <f t="shared" si="16"/>
        <v>#DIV/0!</v>
      </c>
      <c r="G269" s="394"/>
      <c r="H269" s="405"/>
      <c r="I269" s="500" t="e">
        <f t="shared" si="17"/>
        <v>#DIV/0!</v>
      </c>
      <c r="J269" s="405"/>
      <c r="K269" s="405"/>
      <c r="L269" s="500" t="e">
        <f t="shared" si="18"/>
        <v>#DIV/0!</v>
      </c>
      <c r="M269" s="394"/>
      <c r="N269" s="405"/>
      <c r="O269" s="500" t="e">
        <f t="shared" si="19"/>
        <v>#DIV/0!</v>
      </c>
    </row>
    <row r="270" spans="1:15" ht="38.25" hidden="1" x14ac:dyDescent="0.2">
      <c r="A270" s="4" t="s">
        <v>5</v>
      </c>
      <c r="B270" s="5" t="s">
        <v>426</v>
      </c>
      <c r="C270" s="4" t="s">
        <v>253</v>
      </c>
      <c r="D270" s="392"/>
      <c r="E270" s="393"/>
      <c r="F270" s="500" t="e">
        <f t="shared" si="16"/>
        <v>#DIV/0!</v>
      </c>
      <c r="G270" s="394"/>
      <c r="H270" s="397"/>
      <c r="I270" s="500" t="e">
        <f t="shared" si="17"/>
        <v>#DIV/0!</v>
      </c>
      <c r="J270" s="397"/>
      <c r="K270" s="397"/>
      <c r="L270" s="500" t="e">
        <f t="shared" si="18"/>
        <v>#DIV/0!</v>
      </c>
      <c r="M270" s="398"/>
      <c r="N270" s="397"/>
      <c r="O270" s="500" t="e">
        <f t="shared" si="19"/>
        <v>#DIV/0!</v>
      </c>
    </row>
    <row r="271" spans="1:15" ht="38.25" hidden="1" x14ac:dyDescent="0.2">
      <c r="A271" s="4" t="s">
        <v>5</v>
      </c>
      <c r="B271" s="5" t="s">
        <v>426</v>
      </c>
      <c r="C271" s="4" t="s">
        <v>254</v>
      </c>
      <c r="D271" s="392"/>
      <c r="E271" s="393"/>
      <c r="F271" s="500" t="e">
        <f t="shared" si="16"/>
        <v>#DIV/0!</v>
      </c>
      <c r="G271" s="394"/>
      <c r="H271" s="397"/>
      <c r="I271" s="500" t="e">
        <f t="shared" si="17"/>
        <v>#DIV/0!</v>
      </c>
      <c r="J271" s="397"/>
      <c r="K271" s="397"/>
      <c r="L271" s="500" t="e">
        <f t="shared" si="18"/>
        <v>#DIV/0!</v>
      </c>
      <c r="M271" s="398"/>
      <c r="N271" s="397"/>
      <c r="O271" s="500" t="e">
        <f t="shared" si="19"/>
        <v>#DIV/0!</v>
      </c>
    </row>
    <row r="272" spans="1:15" ht="38.25" hidden="1" x14ac:dyDescent="0.2">
      <c r="A272" s="4" t="s">
        <v>5</v>
      </c>
      <c r="B272" s="5" t="s">
        <v>426</v>
      </c>
      <c r="C272" s="4" t="s">
        <v>255</v>
      </c>
      <c r="D272" s="392"/>
      <c r="E272" s="393"/>
      <c r="F272" s="500" t="e">
        <f t="shared" si="16"/>
        <v>#DIV/0!</v>
      </c>
      <c r="G272" s="394"/>
      <c r="H272" s="397"/>
      <c r="I272" s="500" t="e">
        <f t="shared" si="17"/>
        <v>#DIV/0!</v>
      </c>
      <c r="J272" s="397"/>
      <c r="K272" s="397"/>
      <c r="L272" s="500" t="e">
        <f t="shared" si="18"/>
        <v>#DIV/0!</v>
      </c>
      <c r="M272" s="398"/>
      <c r="N272" s="397"/>
      <c r="O272" s="500" t="e">
        <f t="shared" si="19"/>
        <v>#DIV/0!</v>
      </c>
    </row>
    <row r="273" spans="1:15" ht="38.25" hidden="1" x14ac:dyDescent="0.2">
      <c r="A273" s="82" t="s">
        <v>5</v>
      </c>
      <c r="B273" s="5" t="s">
        <v>425</v>
      </c>
      <c r="C273" s="82" t="s">
        <v>256</v>
      </c>
      <c r="D273" s="403"/>
      <c r="E273" s="404"/>
      <c r="F273" s="500" t="e">
        <f t="shared" si="16"/>
        <v>#DIV/0!</v>
      </c>
      <c r="G273" s="394"/>
      <c r="H273" s="405"/>
      <c r="I273" s="500" t="e">
        <f t="shared" si="17"/>
        <v>#DIV/0!</v>
      </c>
      <c r="J273" s="405"/>
      <c r="K273" s="405"/>
      <c r="L273" s="500" t="e">
        <f t="shared" si="18"/>
        <v>#DIV/0!</v>
      </c>
      <c r="M273" s="394"/>
      <c r="N273" s="405"/>
      <c r="O273" s="500" t="e">
        <f t="shared" si="19"/>
        <v>#DIV/0!</v>
      </c>
    </row>
    <row r="274" spans="1:15" ht="38.25" hidden="1" x14ac:dyDescent="0.2">
      <c r="A274" s="4" t="s">
        <v>10</v>
      </c>
      <c r="B274" s="5" t="s">
        <v>428</v>
      </c>
      <c r="C274" s="4" t="s">
        <v>257</v>
      </c>
      <c r="D274" s="392"/>
      <c r="E274" s="393"/>
      <c r="F274" s="500" t="e">
        <f t="shared" si="16"/>
        <v>#DIV/0!</v>
      </c>
      <c r="G274" s="394"/>
      <c r="H274" s="397"/>
      <c r="I274" s="500" t="e">
        <f t="shared" si="17"/>
        <v>#DIV/0!</v>
      </c>
      <c r="J274" s="397"/>
      <c r="K274" s="397"/>
      <c r="L274" s="500" t="e">
        <f t="shared" si="18"/>
        <v>#DIV/0!</v>
      </c>
      <c r="M274" s="398"/>
      <c r="N274" s="397"/>
      <c r="O274" s="500" t="e">
        <f t="shared" si="19"/>
        <v>#DIV/0!</v>
      </c>
    </row>
    <row r="275" spans="1:15" ht="38.25" hidden="1" x14ac:dyDescent="0.2">
      <c r="A275" s="82" t="s">
        <v>10</v>
      </c>
      <c r="B275" s="5" t="s">
        <v>429</v>
      </c>
      <c r="C275" s="82" t="s">
        <v>258</v>
      </c>
      <c r="D275" s="403"/>
      <c r="E275" s="404"/>
      <c r="F275" s="500" t="e">
        <f t="shared" si="16"/>
        <v>#DIV/0!</v>
      </c>
      <c r="G275" s="394"/>
      <c r="H275" s="405"/>
      <c r="I275" s="500" t="e">
        <f t="shared" si="17"/>
        <v>#DIV/0!</v>
      </c>
      <c r="J275" s="405"/>
      <c r="K275" s="405"/>
      <c r="L275" s="500" t="e">
        <f t="shared" si="18"/>
        <v>#DIV/0!</v>
      </c>
      <c r="M275" s="394"/>
      <c r="N275" s="405"/>
      <c r="O275" s="500" t="e">
        <f t="shared" si="19"/>
        <v>#DIV/0!</v>
      </c>
    </row>
    <row r="276" spans="1:15" ht="38.25" hidden="1" x14ac:dyDescent="0.2">
      <c r="A276" s="152" t="s">
        <v>10</v>
      </c>
      <c r="B276" s="112" t="s">
        <v>430</v>
      </c>
      <c r="C276" s="152" t="s">
        <v>259</v>
      </c>
      <c r="D276" s="399"/>
      <c r="E276" s="400"/>
      <c r="F276" s="500" t="e">
        <f t="shared" si="16"/>
        <v>#DIV/0!</v>
      </c>
      <c r="G276" s="398"/>
      <c r="H276" s="401"/>
      <c r="I276" s="500" t="e">
        <f t="shared" si="17"/>
        <v>#DIV/0!</v>
      </c>
      <c r="J276" s="401"/>
      <c r="K276" s="401"/>
      <c r="L276" s="500" t="e">
        <f t="shared" si="18"/>
        <v>#DIV/0!</v>
      </c>
      <c r="M276" s="402"/>
      <c r="N276" s="401"/>
      <c r="O276" s="500" t="e">
        <f t="shared" si="19"/>
        <v>#DIV/0!</v>
      </c>
    </row>
    <row r="277" spans="1:15" ht="38.25" hidden="1" x14ac:dyDescent="0.2">
      <c r="A277" s="4" t="s">
        <v>10</v>
      </c>
      <c r="B277" s="5" t="s">
        <v>427</v>
      </c>
      <c r="C277" s="4" t="s">
        <v>260</v>
      </c>
      <c r="D277" s="392"/>
      <c r="E277" s="393"/>
      <c r="F277" s="500" t="e">
        <f t="shared" si="16"/>
        <v>#DIV/0!</v>
      </c>
      <c r="G277" s="394"/>
      <c r="H277" s="397"/>
      <c r="I277" s="500" t="e">
        <f t="shared" si="17"/>
        <v>#DIV/0!</v>
      </c>
      <c r="J277" s="397"/>
      <c r="K277" s="397"/>
      <c r="L277" s="500" t="e">
        <f t="shared" si="18"/>
        <v>#DIV/0!</v>
      </c>
      <c r="M277" s="398"/>
      <c r="N277" s="397"/>
      <c r="O277" s="500" t="e">
        <f t="shared" si="19"/>
        <v>#DIV/0!</v>
      </c>
    </row>
    <row r="278" spans="1:15" ht="38.25" hidden="1" x14ac:dyDescent="0.2">
      <c r="A278" s="152" t="s">
        <v>10</v>
      </c>
      <c r="B278" s="112" t="s">
        <v>430</v>
      </c>
      <c r="C278" s="152" t="s">
        <v>261</v>
      </c>
      <c r="D278" s="399"/>
      <c r="E278" s="400"/>
      <c r="F278" s="500" t="e">
        <f t="shared" si="16"/>
        <v>#DIV/0!</v>
      </c>
      <c r="G278" s="398"/>
      <c r="H278" s="401"/>
      <c r="I278" s="500" t="e">
        <f t="shared" si="17"/>
        <v>#DIV/0!</v>
      </c>
      <c r="J278" s="401"/>
      <c r="K278" s="401"/>
      <c r="L278" s="500" t="e">
        <f t="shared" si="18"/>
        <v>#DIV/0!</v>
      </c>
      <c r="M278" s="402"/>
      <c r="N278" s="401"/>
      <c r="O278" s="500" t="e">
        <f t="shared" si="19"/>
        <v>#DIV/0!</v>
      </c>
    </row>
    <row r="279" spans="1:15" ht="38.25" hidden="1" x14ac:dyDescent="0.2">
      <c r="A279" s="82" t="s">
        <v>10</v>
      </c>
      <c r="B279" s="5" t="s">
        <v>429</v>
      </c>
      <c r="C279" s="82" t="s">
        <v>262</v>
      </c>
      <c r="D279" s="403"/>
      <c r="E279" s="404"/>
      <c r="F279" s="500" t="e">
        <f t="shared" si="16"/>
        <v>#DIV/0!</v>
      </c>
      <c r="G279" s="394"/>
      <c r="H279" s="405"/>
      <c r="I279" s="500" t="e">
        <f t="shared" si="17"/>
        <v>#DIV/0!</v>
      </c>
      <c r="J279" s="405"/>
      <c r="K279" s="405"/>
      <c r="L279" s="500" t="e">
        <f t="shared" si="18"/>
        <v>#DIV/0!</v>
      </c>
      <c r="M279" s="394"/>
      <c r="N279" s="405"/>
      <c r="O279" s="500" t="e">
        <f t="shared" si="19"/>
        <v>#DIV/0!</v>
      </c>
    </row>
    <row r="280" spans="1:15" ht="38.25" hidden="1" x14ac:dyDescent="0.2">
      <c r="A280" s="82" t="s">
        <v>10</v>
      </c>
      <c r="B280" s="5" t="s">
        <v>429</v>
      </c>
      <c r="C280" s="82" t="s">
        <v>263</v>
      </c>
      <c r="D280" s="403"/>
      <c r="E280" s="404"/>
      <c r="F280" s="500" t="e">
        <f t="shared" si="16"/>
        <v>#DIV/0!</v>
      </c>
      <c r="G280" s="394"/>
      <c r="H280" s="405"/>
      <c r="I280" s="500" t="e">
        <f t="shared" si="17"/>
        <v>#DIV/0!</v>
      </c>
      <c r="J280" s="405"/>
      <c r="K280" s="405"/>
      <c r="L280" s="500" t="e">
        <f t="shared" si="18"/>
        <v>#DIV/0!</v>
      </c>
      <c r="M280" s="394"/>
      <c r="N280" s="405"/>
      <c r="O280" s="500" t="e">
        <f t="shared" si="19"/>
        <v>#DIV/0!</v>
      </c>
    </row>
    <row r="281" spans="1:15" ht="38.25" hidden="1" x14ac:dyDescent="0.2">
      <c r="A281" s="4" t="s">
        <v>16</v>
      </c>
      <c r="B281" s="5" t="s">
        <v>432</v>
      </c>
      <c r="C281" s="4" t="s">
        <v>264</v>
      </c>
      <c r="D281" s="392"/>
      <c r="E281" s="393"/>
      <c r="F281" s="500" t="e">
        <f t="shared" si="16"/>
        <v>#DIV/0!</v>
      </c>
      <c r="G281" s="394"/>
      <c r="H281" s="397"/>
      <c r="I281" s="500" t="e">
        <f t="shared" si="17"/>
        <v>#DIV/0!</v>
      </c>
      <c r="J281" s="397"/>
      <c r="K281" s="397"/>
      <c r="L281" s="500" t="e">
        <f t="shared" si="18"/>
        <v>#DIV/0!</v>
      </c>
      <c r="M281" s="398"/>
      <c r="N281" s="397"/>
      <c r="O281" s="500" t="e">
        <f t="shared" si="19"/>
        <v>#DIV/0!</v>
      </c>
    </row>
    <row r="282" spans="1:15" ht="51" hidden="1" x14ac:dyDescent="0.2">
      <c r="A282" s="97" t="s">
        <v>16</v>
      </c>
      <c r="B282" s="98" t="s">
        <v>431</v>
      </c>
      <c r="C282" s="130" t="s">
        <v>2591</v>
      </c>
      <c r="D282" s="468"/>
      <c r="E282" s="469"/>
      <c r="F282" s="500" t="e">
        <f t="shared" si="16"/>
        <v>#DIV/0!</v>
      </c>
      <c r="G282" s="425"/>
      <c r="H282" s="470"/>
      <c r="I282" s="500" t="e">
        <f t="shared" si="17"/>
        <v>#DIV/0!</v>
      </c>
      <c r="J282" s="470"/>
      <c r="K282" s="470"/>
      <c r="L282" s="500" t="e">
        <f t="shared" si="18"/>
        <v>#DIV/0!</v>
      </c>
      <c r="M282" s="425"/>
      <c r="N282" s="470"/>
      <c r="O282" s="500" t="e">
        <f t="shared" si="19"/>
        <v>#DIV/0!</v>
      </c>
    </row>
    <row r="283" spans="1:15" ht="51" hidden="1" x14ac:dyDescent="0.2">
      <c r="A283" s="82" t="s">
        <v>16</v>
      </c>
      <c r="B283" s="5" t="s">
        <v>431</v>
      </c>
      <c r="C283" s="82" t="s">
        <v>265</v>
      </c>
      <c r="D283" s="471"/>
      <c r="E283" s="472"/>
      <c r="F283" s="500" t="e">
        <f t="shared" si="16"/>
        <v>#DIV/0!</v>
      </c>
      <c r="G283" s="417"/>
      <c r="H283" s="416"/>
      <c r="I283" s="500" t="e">
        <f t="shared" si="17"/>
        <v>#DIV/0!</v>
      </c>
      <c r="J283" s="416"/>
      <c r="K283" s="416"/>
      <c r="L283" s="500" t="e">
        <f t="shared" si="18"/>
        <v>#DIV/0!</v>
      </c>
      <c r="M283" s="417"/>
      <c r="N283" s="416"/>
      <c r="O283" s="500" t="e">
        <f t="shared" si="19"/>
        <v>#DIV/0!</v>
      </c>
    </row>
    <row r="284" spans="1:15" ht="51" hidden="1" x14ac:dyDescent="0.2">
      <c r="A284" s="82" t="s">
        <v>16</v>
      </c>
      <c r="B284" s="5" t="s">
        <v>431</v>
      </c>
      <c r="C284" s="82" t="s">
        <v>266</v>
      </c>
      <c r="D284" s="471"/>
      <c r="E284" s="472"/>
      <c r="F284" s="500" t="e">
        <f t="shared" si="16"/>
        <v>#DIV/0!</v>
      </c>
      <c r="G284" s="417"/>
      <c r="H284" s="416"/>
      <c r="I284" s="500" t="e">
        <f t="shared" si="17"/>
        <v>#DIV/0!</v>
      </c>
      <c r="J284" s="416"/>
      <c r="K284" s="416"/>
      <c r="L284" s="500" t="e">
        <f t="shared" si="18"/>
        <v>#DIV/0!</v>
      </c>
      <c r="M284" s="417"/>
      <c r="N284" s="416"/>
      <c r="O284" s="500" t="e">
        <f t="shared" si="19"/>
        <v>#DIV/0!</v>
      </c>
    </row>
    <row r="285" spans="1:15" ht="51" hidden="1" x14ac:dyDescent="0.2">
      <c r="A285" s="82" t="s">
        <v>16</v>
      </c>
      <c r="B285" s="5" t="s">
        <v>431</v>
      </c>
      <c r="C285" s="82" t="s">
        <v>267</v>
      </c>
      <c r="D285" s="471"/>
      <c r="E285" s="472"/>
      <c r="F285" s="500" t="e">
        <f t="shared" si="16"/>
        <v>#DIV/0!</v>
      </c>
      <c r="G285" s="417"/>
      <c r="H285" s="416"/>
      <c r="I285" s="500" t="e">
        <f t="shared" si="17"/>
        <v>#DIV/0!</v>
      </c>
      <c r="J285" s="416"/>
      <c r="K285" s="416"/>
      <c r="L285" s="500" t="e">
        <f t="shared" si="18"/>
        <v>#DIV/0!</v>
      </c>
      <c r="M285" s="417"/>
      <c r="N285" s="416"/>
      <c r="O285" s="500" t="e">
        <f t="shared" si="19"/>
        <v>#DIV/0!</v>
      </c>
    </row>
    <row r="286" spans="1:15" ht="51" hidden="1" x14ac:dyDescent="0.2">
      <c r="A286" s="82" t="s">
        <v>16</v>
      </c>
      <c r="B286" s="5" t="s">
        <v>431</v>
      </c>
      <c r="C286" s="82" t="s">
        <v>268</v>
      </c>
      <c r="D286" s="471"/>
      <c r="E286" s="472"/>
      <c r="F286" s="500" t="e">
        <f t="shared" si="16"/>
        <v>#DIV/0!</v>
      </c>
      <c r="G286" s="417"/>
      <c r="H286" s="416"/>
      <c r="I286" s="500" t="e">
        <f t="shared" si="17"/>
        <v>#DIV/0!</v>
      </c>
      <c r="J286" s="416"/>
      <c r="K286" s="416"/>
      <c r="L286" s="500" t="e">
        <f t="shared" si="18"/>
        <v>#DIV/0!</v>
      </c>
      <c r="M286" s="417"/>
      <c r="N286" s="416"/>
      <c r="O286" s="500" t="e">
        <f t="shared" si="19"/>
        <v>#DIV/0!</v>
      </c>
    </row>
    <row r="287" spans="1:15" ht="51" hidden="1" x14ac:dyDescent="0.2">
      <c r="A287" s="82" t="s">
        <v>16</v>
      </c>
      <c r="B287" s="5" t="s">
        <v>431</v>
      </c>
      <c r="C287" s="82" t="s">
        <v>269</v>
      </c>
      <c r="D287" s="471"/>
      <c r="E287" s="472"/>
      <c r="F287" s="500" t="e">
        <f t="shared" si="16"/>
        <v>#DIV/0!</v>
      </c>
      <c r="G287" s="417"/>
      <c r="H287" s="416"/>
      <c r="I287" s="500" t="e">
        <f t="shared" si="17"/>
        <v>#DIV/0!</v>
      </c>
      <c r="J287" s="416"/>
      <c r="K287" s="416"/>
      <c r="L287" s="500" t="e">
        <f t="shared" si="18"/>
        <v>#DIV/0!</v>
      </c>
      <c r="M287" s="417"/>
      <c r="N287" s="416"/>
      <c r="O287" s="500" t="e">
        <f t="shared" si="19"/>
        <v>#DIV/0!</v>
      </c>
    </row>
    <row r="288" spans="1:15" ht="51" hidden="1" x14ac:dyDescent="0.2">
      <c r="A288" s="82" t="s">
        <v>16</v>
      </c>
      <c r="B288" s="5" t="s">
        <v>431</v>
      </c>
      <c r="C288" s="82" t="s">
        <v>270</v>
      </c>
      <c r="D288" s="471"/>
      <c r="E288" s="472"/>
      <c r="F288" s="500" t="e">
        <f t="shared" si="16"/>
        <v>#DIV/0!</v>
      </c>
      <c r="G288" s="417"/>
      <c r="H288" s="416"/>
      <c r="I288" s="500" t="e">
        <f t="shared" si="17"/>
        <v>#DIV/0!</v>
      </c>
      <c r="J288" s="416"/>
      <c r="K288" s="416"/>
      <c r="L288" s="500" t="e">
        <f t="shared" si="18"/>
        <v>#DIV/0!</v>
      </c>
      <c r="M288" s="417"/>
      <c r="N288" s="416"/>
      <c r="O288" s="500" t="e">
        <f t="shared" si="19"/>
        <v>#DIV/0!</v>
      </c>
    </row>
    <row r="289" spans="1:15" ht="51" hidden="1" x14ac:dyDescent="0.2">
      <c r="A289" s="82" t="s">
        <v>16</v>
      </c>
      <c r="B289" s="5" t="s">
        <v>431</v>
      </c>
      <c r="C289" s="82" t="s">
        <v>271</v>
      </c>
      <c r="D289" s="471"/>
      <c r="E289" s="472"/>
      <c r="F289" s="500" t="e">
        <f t="shared" si="16"/>
        <v>#DIV/0!</v>
      </c>
      <c r="G289" s="417"/>
      <c r="H289" s="416"/>
      <c r="I289" s="500" t="e">
        <f t="shared" si="17"/>
        <v>#DIV/0!</v>
      </c>
      <c r="J289" s="416"/>
      <c r="K289" s="416"/>
      <c r="L289" s="500" t="e">
        <f t="shared" si="18"/>
        <v>#DIV/0!</v>
      </c>
      <c r="M289" s="417"/>
      <c r="N289" s="416"/>
      <c r="O289" s="500" t="e">
        <f t="shared" si="19"/>
        <v>#DIV/0!</v>
      </c>
    </row>
    <row r="290" spans="1:15" ht="51" hidden="1" x14ac:dyDescent="0.2">
      <c r="A290" s="82" t="s">
        <v>16</v>
      </c>
      <c r="B290" s="5" t="s">
        <v>431</v>
      </c>
      <c r="C290" s="82" t="s">
        <v>272</v>
      </c>
      <c r="D290" s="471"/>
      <c r="E290" s="472"/>
      <c r="F290" s="500" t="e">
        <f t="shared" si="16"/>
        <v>#DIV/0!</v>
      </c>
      <c r="G290" s="417"/>
      <c r="H290" s="416"/>
      <c r="I290" s="500" t="e">
        <f t="shared" si="17"/>
        <v>#DIV/0!</v>
      </c>
      <c r="J290" s="416"/>
      <c r="K290" s="416"/>
      <c r="L290" s="500" t="e">
        <f t="shared" si="18"/>
        <v>#DIV/0!</v>
      </c>
      <c r="M290" s="417"/>
      <c r="N290" s="416"/>
      <c r="O290" s="500" t="e">
        <f t="shared" si="19"/>
        <v>#DIV/0!</v>
      </c>
    </row>
    <row r="291" spans="1:15" ht="38.25" hidden="1" x14ac:dyDescent="0.2">
      <c r="A291" s="4" t="s">
        <v>16</v>
      </c>
      <c r="B291" s="151" t="s">
        <v>433</v>
      </c>
      <c r="C291" s="4" t="s">
        <v>273</v>
      </c>
      <c r="D291" s="392"/>
      <c r="E291" s="393"/>
      <c r="F291" s="500" t="e">
        <f t="shared" si="16"/>
        <v>#DIV/0!</v>
      </c>
      <c r="G291" s="473"/>
      <c r="H291" s="397"/>
      <c r="I291" s="500" t="e">
        <f t="shared" si="17"/>
        <v>#DIV/0!</v>
      </c>
      <c r="J291" s="397"/>
      <c r="K291" s="397"/>
      <c r="L291" s="500" t="e">
        <f t="shared" si="18"/>
        <v>#DIV/0!</v>
      </c>
      <c r="M291" s="398"/>
      <c r="N291" s="397"/>
      <c r="O291" s="500" t="e">
        <f t="shared" si="19"/>
        <v>#DIV/0!</v>
      </c>
    </row>
    <row r="292" spans="1:15" ht="38.25" hidden="1" x14ac:dyDescent="0.2">
      <c r="A292" s="4" t="s">
        <v>16</v>
      </c>
      <c r="B292" s="151" t="s">
        <v>433</v>
      </c>
      <c r="C292" s="4" t="s">
        <v>274</v>
      </c>
      <c r="D292" s="392"/>
      <c r="E292" s="395"/>
      <c r="F292" s="500" t="e">
        <f t="shared" si="16"/>
        <v>#DIV/0!</v>
      </c>
      <c r="G292" s="398"/>
      <c r="H292" s="395"/>
      <c r="I292" s="500" t="e">
        <f t="shared" si="17"/>
        <v>#DIV/0!</v>
      </c>
      <c r="J292" s="395"/>
      <c r="K292" s="397"/>
      <c r="L292" s="500" t="e">
        <f t="shared" si="18"/>
        <v>#DIV/0!</v>
      </c>
      <c r="M292" s="398"/>
      <c r="N292" s="397"/>
      <c r="O292" s="500" t="e">
        <f t="shared" si="19"/>
        <v>#DIV/0!</v>
      </c>
    </row>
    <row r="293" spans="1:15" ht="38.25" hidden="1" x14ac:dyDescent="0.2">
      <c r="A293" s="4" t="s">
        <v>16</v>
      </c>
      <c r="B293" s="5" t="s">
        <v>434</v>
      </c>
      <c r="C293" s="4" t="s">
        <v>274</v>
      </c>
      <c r="D293" s="396"/>
      <c r="E293" s="395"/>
      <c r="F293" s="500" t="e">
        <f t="shared" si="16"/>
        <v>#DIV/0!</v>
      </c>
      <c r="G293" s="394"/>
      <c r="H293" s="395"/>
      <c r="I293" s="500" t="e">
        <f t="shared" si="17"/>
        <v>#DIV/0!</v>
      </c>
      <c r="J293" s="395"/>
      <c r="K293" s="397"/>
      <c r="L293" s="500" t="e">
        <f t="shared" si="18"/>
        <v>#DIV/0!</v>
      </c>
      <c r="M293" s="398"/>
      <c r="N293" s="397"/>
      <c r="O293" s="500" t="e">
        <f t="shared" si="19"/>
        <v>#DIV/0!</v>
      </c>
    </row>
    <row r="294" spans="1:15" ht="51" hidden="1" x14ac:dyDescent="0.2">
      <c r="A294" s="4" t="s">
        <v>16</v>
      </c>
      <c r="B294" s="5" t="s">
        <v>2270</v>
      </c>
      <c r="C294" s="4" t="s">
        <v>274</v>
      </c>
      <c r="D294" s="396"/>
      <c r="E294" s="395"/>
      <c r="F294" s="500" t="e">
        <f t="shared" si="16"/>
        <v>#DIV/0!</v>
      </c>
      <c r="G294" s="394"/>
      <c r="H294" s="395"/>
      <c r="I294" s="500" t="e">
        <f t="shared" si="17"/>
        <v>#DIV/0!</v>
      </c>
      <c r="J294" s="395"/>
      <c r="K294" s="397"/>
      <c r="L294" s="500" t="e">
        <f t="shared" si="18"/>
        <v>#DIV/0!</v>
      </c>
      <c r="M294" s="398"/>
      <c r="N294" s="397"/>
      <c r="O294" s="500" t="e">
        <f t="shared" si="19"/>
        <v>#DIV/0!</v>
      </c>
    </row>
    <row r="295" spans="1:15" ht="51" hidden="1" x14ac:dyDescent="0.2">
      <c r="A295" s="82" t="s">
        <v>16</v>
      </c>
      <c r="B295" s="5" t="s">
        <v>431</v>
      </c>
      <c r="C295" s="82" t="s">
        <v>274</v>
      </c>
      <c r="D295" s="474"/>
      <c r="E295" s="472"/>
      <c r="F295" s="500" t="e">
        <f t="shared" si="16"/>
        <v>#DIV/0!</v>
      </c>
      <c r="G295" s="417"/>
      <c r="H295" s="416"/>
      <c r="I295" s="500" t="e">
        <f t="shared" si="17"/>
        <v>#DIV/0!</v>
      </c>
      <c r="J295" s="416"/>
      <c r="K295" s="416"/>
      <c r="L295" s="500" t="e">
        <f t="shared" si="18"/>
        <v>#DIV/0!</v>
      </c>
      <c r="M295" s="417"/>
      <c r="N295" s="416"/>
      <c r="O295" s="500" t="e">
        <f t="shared" si="19"/>
        <v>#DIV/0!</v>
      </c>
    </row>
    <row r="296" spans="1:15" ht="51" hidden="1" x14ac:dyDescent="0.2">
      <c r="A296" s="82" t="s">
        <v>16</v>
      </c>
      <c r="B296" s="5" t="s">
        <v>431</v>
      </c>
      <c r="C296" s="82" t="s">
        <v>275</v>
      </c>
      <c r="D296" s="471"/>
      <c r="E296" s="472"/>
      <c r="F296" s="500" t="e">
        <f t="shared" si="16"/>
        <v>#DIV/0!</v>
      </c>
      <c r="G296" s="417"/>
      <c r="H296" s="416"/>
      <c r="I296" s="500" t="e">
        <f t="shared" si="17"/>
        <v>#DIV/0!</v>
      </c>
      <c r="J296" s="416"/>
      <c r="K296" s="416"/>
      <c r="L296" s="500" t="e">
        <f t="shared" si="18"/>
        <v>#DIV/0!</v>
      </c>
      <c r="M296" s="417"/>
      <c r="N296" s="416"/>
      <c r="O296" s="500" t="e">
        <f t="shared" si="19"/>
        <v>#DIV/0!</v>
      </c>
    </row>
    <row r="297" spans="1:15" ht="51" hidden="1" x14ac:dyDescent="0.2">
      <c r="A297" s="82" t="s">
        <v>16</v>
      </c>
      <c r="B297" s="5" t="s">
        <v>431</v>
      </c>
      <c r="C297" s="82" t="s">
        <v>276</v>
      </c>
      <c r="D297" s="471"/>
      <c r="E297" s="472"/>
      <c r="F297" s="500" t="e">
        <f t="shared" si="16"/>
        <v>#DIV/0!</v>
      </c>
      <c r="G297" s="417"/>
      <c r="H297" s="416"/>
      <c r="I297" s="500" t="e">
        <f t="shared" si="17"/>
        <v>#DIV/0!</v>
      </c>
      <c r="J297" s="416"/>
      <c r="K297" s="416"/>
      <c r="L297" s="500" t="e">
        <f t="shared" si="18"/>
        <v>#DIV/0!</v>
      </c>
      <c r="M297" s="417"/>
      <c r="N297" s="416"/>
      <c r="O297" s="500" t="e">
        <f t="shared" si="19"/>
        <v>#DIV/0!</v>
      </c>
    </row>
    <row r="298" spans="1:15" ht="51" hidden="1" x14ac:dyDescent="0.2">
      <c r="A298" s="82" t="s">
        <v>16</v>
      </c>
      <c r="B298" s="5" t="s">
        <v>431</v>
      </c>
      <c r="C298" s="82" t="s">
        <v>277</v>
      </c>
      <c r="D298" s="471"/>
      <c r="E298" s="472"/>
      <c r="F298" s="500" t="e">
        <f t="shared" si="16"/>
        <v>#DIV/0!</v>
      </c>
      <c r="G298" s="417"/>
      <c r="H298" s="416"/>
      <c r="I298" s="500" t="e">
        <f t="shared" si="17"/>
        <v>#DIV/0!</v>
      </c>
      <c r="J298" s="416"/>
      <c r="K298" s="416"/>
      <c r="L298" s="500" t="e">
        <f t="shared" si="18"/>
        <v>#DIV/0!</v>
      </c>
      <c r="M298" s="417"/>
      <c r="N298" s="416"/>
      <c r="O298" s="500" t="e">
        <f t="shared" si="19"/>
        <v>#DIV/0!</v>
      </c>
    </row>
    <row r="299" spans="1:15" ht="51" hidden="1" x14ac:dyDescent="0.2">
      <c r="A299" s="82" t="s">
        <v>16</v>
      </c>
      <c r="B299" s="5" t="s">
        <v>431</v>
      </c>
      <c r="C299" s="82" t="s">
        <v>278</v>
      </c>
      <c r="D299" s="471"/>
      <c r="E299" s="472"/>
      <c r="F299" s="500" t="e">
        <f t="shared" si="16"/>
        <v>#DIV/0!</v>
      </c>
      <c r="G299" s="417"/>
      <c r="H299" s="416"/>
      <c r="I299" s="500" t="e">
        <f t="shared" si="17"/>
        <v>#DIV/0!</v>
      </c>
      <c r="J299" s="416"/>
      <c r="K299" s="416"/>
      <c r="L299" s="500" t="e">
        <f t="shared" si="18"/>
        <v>#DIV/0!</v>
      </c>
      <c r="M299" s="417"/>
      <c r="N299" s="416"/>
      <c r="O299" s="500" t="e">
        <f t="shared" si="19"/>
        <v>#DIV/0!</v>
      </c>
    </row>
    <row r="300" spans="1:15" ht="51" hidden="1" x14ac:dyDescent="0.2">
      <c r="A300" s="82" t="s">
        <v>16</v>
      </c>
      <c r="B300" s="5" t="s">
        <v>431</v>
      </c>
      <c r="C300" s="82" t="s">
        <v>279</v>
      </c>
      <c r="D300" s="471"/>
      <c r="E300" s="472"/>
      <c r="F300" s="500" t="e">
        <f t="shared" si="16"/>
        <v>#DIV/0!</v>
      </c>
      <c r="G300" s="417"/>
      <c r="H300" s="416"/>
      <c r="I300" s="500" t="e">
        <f t="shared" si="17"/>
        <v>#DIV/0!</v>
      </c>
      <c r="J300" s="416"/>
      <c r="K300" s="416"/>
      <c r="L300" s="500" t="e">
        <f t="shared" si="18"/>
        <v>#DIV/0!</v>
      </c>
      <c r="M300" s="417"/>
      <c r="N300" s="416"/>
      <c r="O300" s="500" t="e">
        <f t="shared" si="19"/>
        <v>#DIV/0!</v>
      </c>
    </row>
    <row r="301" spans="1:15" ht="38.25" hidden="1" x14ac:dyDescent="0.2">
      <c r="A301" s="4" t="s">
        <v>16</v>
      </c>
      <c r="B301" s="5" t="s">
        <v>436</v>
      </c>
      <c r="C301" s="4" t="s">
        <v>280</v>
      </c>
      <c r="D301" s="392"/>
      <c r="E301" s="393"/>
      <c r="F301" s="500" t="e">
        <f t="shared" si="16"/>
        <v>#DIV/0!</v>
      </c>
      <c r="G301" s="394"/>
      <c r="H301" s="397"/>
      <c r="I301" s="500" t="e">
        <f t="shared" si="17"/>
        <v>#DIV/0!</v>
      </c>
      <c r="J301" s="397"/>
      <c r="K301" s="397"/>
      <c r="L301" s="500" t="e">
        <f t="shared" si="18"/>
        <v>#DIV/0!</v>
      </c>
      <c r="M301" s="398"/>
      <c r="N301" s="397"/>
      <c r="O301" s="500" t="e">
        <f t="shared" si="19"/>
        <v>#DIV/0!</v>
      </c>
    </row>
    <row r="302" spans="1:15" ht="51" hidden="1" x14ac:dyDescent="0.2">
      <c r="A302" s="4" t="s">
        <v>13</v>
      </c>
      <c r="B302" s="5" t="s">
        <v>437</v>
      </c>
      <c r="C302" s="4" t="s">
        <v>281</v>
      </c>
      <c r="D302" s="392"/>
      <c r="E302" s="393"/>
      <c r="F302" s="500" t="e">
        <f t="shared" si="16"/>
        <v>#DIV/0!</v>
      </c>
      <c r="G302" s="394"/>
      <c r="H302" s="397"/>
      <c r="I302" s="500" t="e">
        <f t="shared" si="17"/>
        <v>#DIV/0!</v>
      </c>
      <c r="J302" s="397"/>
      <c r="K302" s="397"/>
      <c r="L302" s="500" t="e">
        <f t="shared" si="18"/>
        <v>#DIV/0!</v>
      </c>
      <c r="M302" s="398"/>
      <c r="N302" s="397"/>
      <c r="O302" s="500" t="e">
        <f t="shared" si="19"/>
        <v>#DIV/0!</v>
      </c>
    </row>
    <row r="303" spans="1:15" ht="51" hidden="1" x14ac:dyDescent="0.2">
      <c r="A303" s="4" t="s">
        <v>13</v>
      </c>
      <c r="B303" s="5" t="s">
        <v>438</v>
      </c>
      <c r="C303" s="4" t="s">
        <v>282</v>
      </c>
      <c r="D303" s="392"/>
      <c r="E303" s="393"/>
      <c r="F303" s="500" t="e">
        <f t="shared" si="16"/>
        <v>#DIV/0!</v>
      </c>
      <c r="G303" s="394"/>
      <c r="H303" s="397"/>
      <c r="I303" s="500" t="e">
        <f t="shared" si="17"/>
        <v>#DIV/0!</v>
      </c>
      <c r="J303" s="397"/>
      <c r="K303" s="397"/>
      <c r="L303" s="500" t="e">
        <f t="shared" si="18"/>
        <v>#DIV/0!</v>
      </c>
      <c r="M303" s="398"/>
      <c r="N303" s="397"/>
      <c r="O303" s="500" t="e">
        <f t="shared" si="19"/>
        <v>#DIV/0!</v>
      </c>
    </row>
    <row r="304" spans="1:15" ht="51" hidden="1" x14ac:dyDescent="0.2">
      <c r="A304" s="4" t="s">
        <v>13</v>
      </c>
      <c r="B304" s="5" t="s">
        <v>437</v>
      </c>
      <c r="C304" s="4" t="s">
        <v>283</v>
      </c>
      <c r="D304" s="392"/>
      <c r="E304" s="393"/>
      <c r="F304" s="500" t="e">
        <f t="shared" si="16"/>
        <v>#DIV/0!</v>
      </c>
      <c r="G304" s="394"/>
      <c r="H304" s="397"/>
      <c r="I304" s="500" t="e">
        <f t="shared" si="17"/>
        <v>#DIV/0!</v>
      </c>
      <c r="J304" s="397"/>
      <c r="K304" s="397"/>
      <c r="L304" s="500" t="e">
        <f t="shared" si="18"/>
        <v>#DIV/0!</v>
      </c>
      <c r="M304" s="398"/>
      <c r="N304" s="397"/>
      <c r="O304" s="500" t="e">
        <f t="shared" si="19"/>
        <v>#DIV/0!</v>
      </c>
    </row>
    <row r="305" spans="1:15" ht="38.25" hidden="1" x14ac:dyDescent="0.2">
      <c r="A305" s="4" t="s">
        <v>13</v>
      </c>
      <c r="B305" s="5" t="s">
        <v>416</v>
      </c>
      <c r="C305" s="4" t="s">
        <v>284</v>
      </c>
      <c r="D305" s="392"/>
      <c r="E305" s="393"/>
      <c r="F305" s="500" t="e">
        <f t="shared" si="16"/>
        <v>#DIV/0!</v>
      </c>
      <c r="G305" s="394"/>
      <c r="H305" s="397"/>
      <c r="I305" s="500" t="e">
        <f t="shared" si="17"/>
        <v>#DIV/0!</v>
      </c>
      <c r="J305" s="397"/>
      <c r="K305" s="397"/>
      <c r="L305" s="500" t="e">
        <f t="shared" si="18"/>
        <v>#DIV/0!</v>
      </c>
      <c r="M305" s="398"/>
      <c r="N305" s="397"/>
      <c r="O305" s="500" t="e">
        <f t="shared" si="19"/>
        <v>#DIV/0!</v>
      </c>
    </row>
    <row r="306" spans="1:15" ht="38.25" hidden="1" x14ac:dyDescent="0.2">
      <c r="A306" s="82" t="s">
        <v>13</v>
      </c>
      <c r="B306" s="5" t="s">
        <v>439</v>
      </c>
      <c r="C306" s="82" t="s">
        <v>285</v>
      </c>
      <c r="D306" s="394"/>
      <c r="E306" s="404"/>
      <c r="F306" s="500" t="e">
        <f t="shared" si="16"/>
        <v>#DIV/0!</v>
      </c>
      <c r="G306" s="394"/>
      <c r="H306" s="405"/>
      <c r="I306" s="500" t="e">
        <f t="shared" si="17"/>
        <v>#DIV/0!</v>
      </c>
      <c r="J306" s="405"/>
      <c r="K306" s="405"/>
      <c r="L306" s="500" t="e">
        <f t="shared" si="18"/>
        <v>#DIV/0!</v>
      </c>
      <c r="M306" s="394"/>
      <c r="N306" s="405"/>
      <c r="O306" s="500" t="e">
        <f t="shared" si="19"/>
        <v>#DIV/0!</v>
      </c>
    </row>
    <row r="307" spans="1:15" ht="51" hidden="1" x14ac:dyDescent="0.2">
      <c r="A307" s="4" t="s">
        <v>13</v>
      </c>
      <c r="B307" s="5" t="s">
        <v>440</v>
      </c>
      <c r="C307" s="4" t="s">
        <v>286</v>
      </c>
      <c r="D307" s="392"/>
      <c r="E307" s="395"/>
      <c r="F307" s="500" t="e">
        <f t="shared" si="16"/>
        <v>#DIV/0!</v>
      </c>
      <c r="G307" s="394"/>
      <c r="H307" s="395"/>
      <c r="I307" s="500" t="e">
        <f t="shared" si="17"/>
        <v>#DIV/0!</v>
      </c>
      <c r="J307" s="395"/>
      <c r="K307" s="397"/>
      <c r="L307" s="500" t="e">
        <f t="shared" si="18"/>
        <v>#DIV/0!</v>
      </c>
      <c r="M307" s="398"/>
      <c r="N307" s="397"/>
      <c r="O307" s="500" t="e">
        <f t="shared" si="19"/>
        <v>#DIV/0!</v>
      </c>
    </row>
    <row r="308" spans="1:15" ht="38.25" hidden="1" x14ac:dyDescent="0.2">
      <c r="A308" s="4" t="s">
        <v>13</v>
      </c>
      <c r="B308" s="5" t="s">
        <v>441</v>
      </c>
      <c r="C308" s="4" t="s">
        <v>286</v>
      </c>
      <c r="D308" s="396"/>
      <c r="E308" s="393"/>
      <c r="F308" s="500" t="e">
        <f t="shared" si="16"/>
        <v>#DIV/0!</v>
      </c>
      <c r="G308" s="394"/>
      <c r="H308" s="397"/>
      <c r="I308" s="500" t="e">
        <f t="shared" si="17"/>
        <v>#DIV/0!</v>
      </c>
      <c r="J308" s="397"/>
      <c r="K308" s="397"/>
      <c r="L308" s="500" t="e">
        <f t="shared" si="18"/>
        <v>#DIV/0!</v>
      </c>
      <c r="M308" s="398"/>
      <c r="N308" s="397"/>
      <c r="O308" s="500" t="e">
        <f t="shared" si="19"/>
        <v>#DIV/0!</v>
      </c>
    </row>
    <row r="309" spans="1:15" ht="51" hidden="1" x14ac:dyDescent="0.2">
      <c r="A309" s="4" t="s">
        <v>13</v>
      </c>
      <c r="B309" s="5" t="s">
        <v>440</v>
      </c>
      <c r="C309" s="4" t="s">
        <v>287</v>
      </c>
      <c r="D309" s="392"/>
      <c r="E309" s="393"/>
      <c r="F309" s="500" t="e">
        <f t="shared" si="16"/>
        <v>#DIV/0!</v>
      </c>
      <c r="G309" s="394"/>
      <c r="H309" s="397"/>
      <c r="I309" s="500" t="e">
        <f t="shared" si="17"/>
        <v>#DIV/0!</v>
      </c>
      <c r="J309" s="397"/>
      <c r="K309" s="397"/>
      <c r="L309" s="500" t="e">
        <f t="shared" si="18"/>
        <v>#DIV/0!</v>
      </c>
      <c r="M309" s="398"/>
      <c r="N309" s="397"/>
      <c r="O309" s="500" t="e">
        <f t="shared" si="19"/>
        <v>#DIV/0!</v>
      </c>
    </row>
    <row r="310" spans="1:15" ht="38.25" hidden="1" x14ac:dyDescent="0.2">
      <c r="A310" s="4" t="s">
        <v>13</v>
      </c>
      <c r="B310" s="5" t="s">
        <v>442</v>
      </c>
      <c r="C310" s="4" t="s">
        <v>288</v>
      </c>
      <c r="D310" s="392"/>
      <c r="E310" s="395"/>
      <c r="F310" s="500" t="e">
        <f t="shared" si="16"/>
        <v>#DIV/0!</v>
      </c>
      <c r="G310" s="394"/>
      <c r="H310" s="395"/>
      <c r="I310" s="500" t="e">
        <f t="shared" si="17"/>
        <v>#DIV/0!</v>
      </c>
      <c r="J310" s="395"/>
      <c r="K310" s="397"/>
      <c r="L310" s="500" t="e">
        <f t="shared" si="18"/>
        <v>#DIV/0!</v>
      </c>
      <c r="M310" s="398"/>
      <c r="N310" s="397"/>
      <c r="O310" s="500" t="e">
        <f t="shared" si="19"/>
        <v>#DIV/0!</v>
      </c>
    </row>
    <row r="311" spans="1:15" ht="38.25" hidden="1" x14ac:dyDescent="0.2">
      <c r="A311" s="4" t="s">
        <v>13</v>
      </c>
      <c r="B311" s="5" t="s">
        <v>443</v>
      </c>
      <c r="C311" s="4" t="s">
        <v>288</v>
      </c>
      <c r="D311" s="396"/>
      <c r="E311" s="395"/>
      <c r="F311" s="500" t="e">
        <f t="shared" si="16"/>
        <v>#DIV/0!</v>
      </c>
      <c r="G311" s="394"/>
      <c r="H311" s="395"/>
      <c r="I311" s="500" t="e">
        <f t="shared" si="17"/>
        <v>#DIV/0!</v>
      </c>
      <c r="J311" s="395"/>
      <c r="K311" s="397"/>
      <c r="L311" s="500" t="e">
        <f t="shared" si="18"/>
        <v>#DIV/0!</v>
      </c>
      <c r="M311" s="398"/>
      <c r="N311" s="397"/>
      <c r="O311" s="500" t="e">
        <f t="shared" si="19"/>
        <v>#DIV/0!</v>
      </c>
    </row>
    <row r="312" spans="1:15" ht="38.25" hidden="1" x14ac:dyDescent="0.2">
      <c r="A312" s="4" t="s">
        <v>13</v>
      </c>
      <c r="B312" s="5" t="s">
        <v>444</v>
      </c>
      <c r="C312" s="4" t="s">
        <v>288</v>
      </c>
      <c r="D312" s="475"/>
      <c r="E312" s="476"/>
      <c r="F312" s="500" t="e">
        <f t="shared" si="16"/>
        <v>#DIV/0!</v>
      </c>
      <c r="G312" s="477"/>
      <c r="H312" s="476"/>
      <c r="I312" s="500" t="e">
        <f t="shared" si="17"/>
        <v>#DIV/0!</v>
      </c>
      <c r="J312" s="479"/>
      <c r="K312" s="479"/>
      <c r="L312" s="500" t="e">
        <f t="shared" si="18"/>
        <v>#DIV/0!</v>
      </c>
      <c r="M312" s="478"/>
      <c r="N312" s="479"/>
      <c r="O312" s="500" t="e">
        <f t="shared" si="19"/>
        <v>#DIV/0!</v>
      </c>
    </row>
    <row r="313" spans="1:15" ht="51" hidden="1" x14ac:dyDescent="0.2">
      <c r="A313" s="82" t="s">
        <v>13</v>
      </c>
      <c r="B313" s="5" t="s">
        <v>1901</v>
      </c>
      <c r="C313" s="82" t="s">
        <v>289</v>
      </c>
      <c r="D313" s="403"/>
      <c r="E313" s="404"/>
      <c r="F313" s="500" t="e">
        <f t="shared" si="16"/>
        <v>#DIV/0!</v>
      </c>
      <c r="G313" s="394"/>
      <c r="H313" s="405"/>
      <c r="I313" s="500" t="e">
        <f t="shared" si="17"/>
        <v>#DIV/0!</v>
      </c>
      <c r="J313" s="405"/>
      <c r="K313" s="405"/>
      <c r="L313" s="500" t="e">
        <f t="shared" si="18"/>
        <v>#DIV/0!</v>
      </c>
      <c r="M313" s="394"/>
      <c r="N313" s="405"/>
      <c r="O313" s="500" t="e">
        <f t="shared" si="19"/>
        <v>#DIV/0!</v>
      </c>
    </row>
    <row r="314" spans="1:15" ht="38.25" hidden="1" x14ac:dyDescent="0.2">
      <c r="A314" s="4" t="s">
        <v>13</v>
      </c>
      <c r="B314" s="5" t="s">
        <v>446</v>
      </c>
      <c r="C314" s="4" t="s">
        <v>290</v>
      </c>
      <c r="D314" s="392"/>
      <c r="E314" s="395"/>
      <c r="F314" s="500" t="e">
        <f t="shared" si="16"/>
        <v>#DIV/0!</v>
      </c>
      <c r="G314" s="394"/>
      <c r="H314" s="395"/>
      <c r="I314" s="500" t="e">
        <f t="shared" si="17"/>
        <v>#DIV/0!</v>
      </c>
      <c r="J314" s="395"/>
      <c r="K314" s="397"/>
      <c r="L314" s="500" t="e">
        <f t="shared" si="18"/>
        <v>#DIV/0!</v>
      </c>
      <c r="M314" s="398"/>
      <c r="N314" s="397"/>
      <c r="O314" s="500" t="e">
        <f t="shared" si="19"/>
        <v>#DIV/0!</v>
      </c>
    </row>
    <row r="315" spans="1:15" ht="38.25" hidden="1" x14ac:dyDescent="0.2">
      <c r="A315" s="4" t="s">
        <v>13</v>
      </c>
      <c r="B315" s="5" t="s">
        <v>444</v>
      </c>
      <c r="C315" s="4" t="s">
        <v>290</v>
      </c>
      <c r="D315" s="475"/>
      <c r="E315" s="476"/>
      <c r="F315" s="500" t="e">
        <f t="shared" si="16"/>
        <v>#DIV/0!</v>
      </c>
      <c r="G315" s="477"/>
      <c r="H315" s="476"/>
      <c r="I315" s="500" t="e">
        <f t="shared" si="17"/>
        <v>#DIV/0!</v>
      </c>
      <c r="J315" s="476"/>
      <c r="K315" s="476"/>
      <c r="L315" s="500" t="e">
        <f t="shared" si="18"/>
        <v>#DIV/0!</v>
      </c>
      <c r="M315" s="477"/>
      <c r="N315" s="476"/>
      <c r="O315" s="500" t="e">
        <f t="shared" si="19"/>
        <v>#DIV/0!</v>
      </c>
    </row>
    <row r="316" spans="1:15" ht="38.25" hidden="1" x14ac:dyDescent="0.2">
      <c r="A316" s="4" t="s">
        <v>13</v>
      </c>
      <c r="B316" s="5" t="s">
        <v>444</v>
      </c>
      <c r="C316" s="4" t="s">
        <v>291</v>
      </c>
      <c r="D316" s="477"/>
      <c r="E316" s="480"/>
      <c r="F316" s="500" t="e">
        <f t="shared" si="16"/>
        <v>#DIV/0!</v>
      </c>
      <c r="G316" s="477"/>
      <c r="H316" s="480"/>
      <c r="I316" s="500" t="e">
        <f t="shared" si="17"/>
        <v>#DIV/0!</v>
      </c>
      <c r="J316" s="480"/>
      <c r="K316" s="476"/>
      <c r="L316" s="500" t="e">
        <f t="shared" si="18"/>
        <v>#DIV/0!</v>
      </c>
      <c r="M316" s="477"/>
      <c r="N316" s="476"/>
      <c r="O316" s="500" t="e">
        <f t="shared" si="19"/>
        <v>#DIV/0!</v>
      </c>
    </row>
    <row r="317" spans="1:15" ht="38.25" hidden="1" x14ac:dyDescent="0.2">
      <c r="A317" s="82" t="s">
        <v>13</v>
      </c>
      <c r="B317" s="5" t="s">
        <v>445</v>
      </c>
      <c r="C317" s="47" t="s">
        <v>291</v>
      </c>
      <c r="D317" s="421"/>
      <c r="E317" s="404"/>
      <c r="F317" s="500" t="e">
        <f t="shared" si="16"/>
        <v>#DIV/0!</v>
      </c>
      <c r="G317" s="394"/>
      <c r="H317" s="405"/>
      <c r="I317" s="500" t="e">
        <f t="shared" si="17"/>
        <v>#DIV/0!</v>
      </c>
      <c r="J317" s="405"/>
      <c r="K317" s="405"/>
      <c r="L317" s="500" t="e">
        <f t="shared" si="18"/>
        <v>#DIV/0!</v>
      </c>
      <c r="M317" s="394"/>
      <c r="N317" s="405"/>
      <c r="O317" s="500" t="e">
        <f t="shared" si="19"/>
        <v>#DIV/0!</v>
      </c>
    </row>
    <row r="318" spans="1:15" ht="51" hidden="1" x14ac:dyDescent="0.2">
      <c r="A318" s="4" t="s">
        <v>1</v>
      </c>
      <c r="B318" s="5" t="s">
        <v>452</v>
      </c>
      <c r="C318" s="4" t="s">
        <v>292</v>
      </c>
      <c r="D318" s="392"/>
      <c r="E318" s="393"/>
      <c r="F318" s="500" t="e">
        <f t="shared" si="16"/>
        <v>#DIV/0!</v>
      </c>
      <c r="G318" s="394"/>
      <c r="H318" s="397"/>
      <c r="I318" s="500" t="e">
        <f t="shared" si="17"/>
        <v>#DIV/0!</v>
      </c>
      <c r="J318" s="397"/>
      <c r="K318" s="397"/>
      <c r="L318" s="500" t="e">
        <f t="shared" si="18"/>
        <v>#DIV/0!</v>
      </c>
      <c r="M318" s="398"/>
      <c r="N318" s="397"/>
      <c r="O318" s="500" t="e">
        <f t="shared" si="19"/>
        <v>#DIV/0!</v>
      </c>
    </row>
    <row r="319" spans="1:15" ht="63.75" hidden="1" x14ac:dyDescent="0.2">
      <c r="A319" s="4" t="s">
        <v>1</v>
      </c>
      <c r="B319" s="5" t="s">
        <v>448</v>
      </c>
      <c r="C319" s="4" t="s">
        <v>293</v>
      </c>
      <c r="D319" s="418"/>
      <c r="E319" s="419"/>
      <c r="F319" s="500" t="e">
        <f t="shared" si="16"/>
        <v>#DIV/0!</v>
      </c>
      <c r="G319" s="417"/>
      <c r="H319" s="419"/>
      <c r="I319" s="500" t="e">
        <f t="shared" si="17"/>
        <v>#DIV/0!</v>
      </c>
      <c r="J319" s="419"/>
      <c r="K319" s="419"/>
      <c r="L319" s="500" t="e">
        <f t="shared" si="18"/>
        <v>#DIV/0!</v>
      </c>
      <c r="M319" s="418"/>
      <c r="N319" s="419"/>
      <c r="O319" s="500" t="e">
        <f t="shared" si="19"/>
        <v>#DIV/0!</v>
      </c>
    </row>
    <row r="320" spans="1:15" ht="63.75" hidden="1" x14ac:dyDescent="0.2">
      <c r="A320" s="4" t="s">
        <v>1</v>
      </c>
      <c r="B320" s="5" t="s">
        <v>448</v>
      </c>
      <c r="C320" s="4" t="s">
        <v>294</v>
      </c>
      <c r="D320" s="418"/>
      <c r="E320" s="419"/>
      <c r="F320" s="500" t="e">
        <f t="shared" si="16"/>
        <v>#DIV/0!</v>
      </c>
      <c r="G320" s="417"/>
      <c r="H320" s="419"/>
      <c r="I320" s="500" t="e">
        <f t="shared" si="17"/>
        <v>#DIV/0!</v>
      </c>
      <c r="J320" s="419"/>
      <c r="K320" s="419"/>
      <c r="L320" s="500" t="e">
        <f t="shared" si="18"/>
        <v>#DIV/0!</v>
      </c>
      <c r="M320" s="418"/>
      <c r="N320" s="419"/>
      <c r="O320" s="500" t="e">
        <f t="shared" si="19"/>
        <v>#DIV/0!</v>
      </c>
    </row>
    <row r="321" spans="1:15" ht="63.75" hidden="1" x14ac:dyDescent="0.2">
      <c r="A321" s="4" t="s">
        <v>1</v>
      </c>
      <c r="B321" s="5" t="s">
        <v>448</v>
      </c>
      <c r="C321" s="4" t="s">
        <v>295</v>
      </c>
      <c r="D321" s="418"/>
      <c r="E321" s="411"/>
      <c r="F321" s="500" t="e">
        <f t="shared" si="16"/>
        <v>#DIV/0!</v>
      </c>
      <c r="G321" s="410"/>
      <c r="H321" s="411"/>
      <c r="I321" s="500" t="e">
        <f t="shared" si="17"/>
        <v>#DIV/0!</v>
      </c>
      <c r="J321" s="411"/>
      <c r="K321" s="411"/>
      <c r="L321" s="500" t="e">
        <f t="shared" si="18"/>
        <v>#DIV/0!</v>
      </c>
      <c r="M321" s="410"/>
      <c r="N321" s="411"/>
      <c r="O321" s="500" t="e">
        <f t="shared" si="19"/>
        <v>#DIV/0!</v>
      </c>
    </row>
    <row r="322" spans="1:15" ht="63.75" hidden="1" x14ac:dyDescent="0.2">
      <c r="A322" s="4" t="s">
        <v>1</v>
      </c>
      <c r="B322" s="9" t="s">
        <v>448</v>
      </c>
      <c r="C322" s="10" t="s">
        <v>450</v>
      </c>
      <c r="D322" s="412"/>
      <c r="E322" s="393"/>
      <c r="F322" s="500" t="e">
        <f t="shared" si="16"/>
        <v>#DIV/0!</v>
      </c>
      <c r="G322" s="394"/>
      <c r="H322" s="397"/>
      <c r="I322" s="500" t="e">
        <f t="shared" si="17"/>
        <v>#DIV/0!</v>
      </c>
      <c r="J322" s="397"/>
      <c r="K322" s="397"/>
      <c r="L322" s="500" t="e">
        <f t="shared" si="18"/>
        <v>#DIV/0!</v>
      </c>
      <c r="M322" s="398"/>
      <c r="N322" s="397"/>
      <c r="O322" s="500" t="e">
        <f t="shared" si="19"/>
        <v>#DIV/0!</v>
      </c>
    </row>
    <row r="323" spans="1:15" ht="63.75" hidden="1" x14ac:dyDescent="0.2">
      <c r="A323" s="4" t="s">
        <v>1</v>
      </c>
      <c r="B323" s="5" t="s">
        <v>448</v>
      </c>
      <c r="C323" s="4" t="s">
        <v>296</v>
      </c>
      <c r="D323" s="392"/>
      <c r="E323" s="393"/>
      <c r="F323" s="500" t="e">
        <f t="shared" ref="F323:F349" si="20">(E323/D323)*100</f>
        <v>#DIV/0!</v>
      </c>
      <c r="G323" s="394"/>
      <c r="H323" s="397"/>
      <c r="I323" s="500" t="e">
        <f t="shared" ref="I323:I349" si="21">(H323/G323)*100</f>
        <v>#DIV/0!</v>
      </c>
      <c r="J323" s="397"/>
      <c r="K323" s="397"/>
      <c r="L323" s="500" t="e">
        <f t="shared" ref="L323:L349" si="22">(K323/J323)*100</f>
        <v>#DIV/0!</v>
      </c>
      <c r="M323" s="398"/>
      <c r="N323" s="397"/>
      <c r="O323" s="500" t="e">
        <f t="shared" ref="O323:O349" si="23">(N323/M323)*100</f>
        <v>#DIV/0!</v>
      </c>
    </row>
    <row r="324" spans="1:15" ht="63.75" hidden="1" x14ac:dyDescent="0.2">
      <c r="A324" s="4" t="s">
        <v>1</v>
      </c>
      <c r="B324" s="5" t="s">
        <v>448</v>
      </c>
      <c r="C324" s="4" t="s">
        <v>297</v>
      </c>
      <c r="D324" s="418"/>
      <c r="E324" s="419"/>
      <c r="F324" s="500" t="e">
        <f t="shared" si="20"/>
        <v>#DIV/0!</v>
      </c>
      <c r="G324" s="417"/>
      <c r="H324" s="419"/>
      <c r="I324" s="500" t="e">
        <f t="shared" si="21"/>
        <v>#DIV/0!</v>
      </c>
      <c r="J324" s="419"/>
      <c r="K324" s="419"/>
      <c r="L324" s="500" t="e">
        <f t="shared" si="22"/>
        <v>#DIV/0!</v>
      </c>
      <c r="M324" s="418"/>
      <c r="N324" s="419"/>
      <c r="O324" s="500" t="e">
        <f t="shared" si="23"/>
        <v>#DIV/0!</v>
      </c>
    </row>
    <row r="325" spans="1:15" ht="51" hidden="1" x14ac:dyDescent="0.2">
      <c r="A325" s="4" t="s">
        <v>1</v>
      </c>
      <c r="B325" s="5" t="s">
        <v>447</v>
      </c>
      <c r="C325" s="4" t="s">
        <v>298</v>
      </c>
      <c r="D325" s="398"/>
      <c r="E325" s="397"/>
      <c r="F325" s="500" t="e">
        <f t="shared" si="20"/>
        <v>#DIV/0!</v>
      </c>
      <c r="G325" s="394"/>
      <c r="H325" s="397"/>
      <c r="I325" s="500" t="e">
        <f t="shared" si="21"/>
        <v>#DIV/0!</v>
      </c>
      <c r="J325" s="397"/>
      <c r="K325" s="397"/>
      <c r="L325" s="500" t="e">
        <f t="shared" si="22"/>
        <v>#DIV/0!</v>
      </c>
      <c r="M325" s="398"/>
      <c r="N325" s="397"/>
      <c r="O325" s="500" t="e">
        <f t="shared" si="23"/>
        <v>#DIV/0!</v>
      </c>
    </row>
    <row r="326" spans="1:15" ht="63.75" hidden="1" x14ac:dyDescent="0.2">
      <c r="A326" s="4" t="s">
        <v>1</v>
      </c>
      <c r="B326" s="5" t="s">
        <v>448</v>
      </c>
      <c r="C326" s="4" t="s">
        <v>299</v>
      </c>
      <c r="D326" s="392"/>
      <c r="E326" s="393"/>
      <c r="F326" s="500" t="e">
        <f t="shared" si="20"/>
        <v>#DIV/0!</v>
      </c>
      <c r="G326" s="394"/>
      <c r="H326" s="397"/>
      <c r="I326" s="500" t="e">
        <f t="shared" si="21"/>
        <v>#DIV/0!</v>
      </c>
      <c r="J326" s="397"/>
      <c r="K326" s="397"/>
      <c r="L326" s="500" t="e">
        <f t="shared" si="22"/>
        <v>#DIV/0!</v>
      </c>
      <c r="M326" s="398"/>
      <c r="N326" s="397"/>
      <c r="O326" s="500" t="e">
        <f t="shared" si="23"/>
        <v>#DIV/0!</v>
      </c>
    </row>
    <row r="327" spans="1:15" ht="38.25" hidden="1" x14ac:dyDescent="0.2">
      <c r="A327" s="82" t="s">
        <v>1</v>
      </c>
      <c r="B327" s="5" t="s">
        <v>362</v>
      </c>
      <c r="C327" s="82" t="s">
        <v>300</v>
      </c>
      <c r="D327" s="403"/>
      <c r="E327" s="404"/>
      <c r="F327" s="500" t="e">
        <f t="shared" si="20"/>
        <v>#DIV/0!</v>
      </c>
      <c r="G327" s="394"/>
      <c r="H327" s="405"/>
      <c r="I327" s="500" t="e">
        <f t="shared" si="21"/>
        <v>#DIV/0!</v>
      </c>
      <c r="J327" s="405"/>
      <c r="K327" s="405"/>
      <c r="L327" s="500" t="e">
        <f t="shared" si="22"/>
        <v>#DIV/0!</v>
      </c>
      <c r="M327" s="394"/>
      <c r="N327" s="405"/>
      <c r="O327" s="500" t="e">
        <f t="shared" si="23"/>
        <v>#DIV/0!</v>
      </c>
    </row>
    <row r="328" spans="1:15" ht="38.25" hidden="1" x14ac:dyDescent="0.2">
      <c r="A328" s="4" t="s">
        <v>1</v>
      </c>
      <c r="B328" s="5" t="s">
        <v>453</v>
      </c>
      <c r="C328" s="4" t="s">
        <v>301</v>
      </c>
      <c r="D328" s="392"/>
      <c r="E328" s="393"/>
      <c r="F328" s="500" t="e">
        <f t="shared" si="20"/>
        <v>#DIV/0!</v>
      </c>
      <c r="G328" s="394"/>
      <c r="H328" s="397"/>
      <c r="I328" s="500" t="e">
        <f t="shared" si="21"/>
        <v>#DIV/0!</v>
      </c>
      <c r="J328" s="397"/>
      <c r="K328" s="397"/>
      <c r="L328" s="500" t="e">
        <f t="shared" si="22"/>
        <v>#DIV/0!</v>
      </c>
      <c r="M328" s="398"/>
      <c r="N328" s="397"/>
      <c r="O328" s="500" t="e">
        <f t="shared" si="23"/>
        <v>#DIV/0!</v>
      </c>
    </row>
    <row r="329" spans="1:15" ht="38.25" hidden="1" x14ac:dyDescent="0.2">
      <c r="A329" s="4" t="s">
        <v>1</v>
      </c>
      <c r="B329" s="5" t="s">
        <v>454</v>
      </c>
      <c r="C329" s="4" t="s">
        <v>302</v>
      </c>
      <c r="D329" s="392"/>
      <c r="E329" s="393"/>
      <c r="F329" s="500" t="e">
        <f t="shared" si="20"/>
        <v>#DIV/0!</v>
      </c>
      <c r="G329" s="394"/>
      <c r="H329" s="397"/>
      <c r="I329" s="500" t="e">
        <f t="shared" si="21"/>
        <v>#DIV/0!</v>
      </c>
      <c r="J329" s="397"/>
      <c r="K329" s="397"/>
      <c r="L329" s="500" t="e">
        <f t="shared" si="22"/>
        <v>#DIV/0!</v>
      </c>
      <c r="M329" s="398"/>
      <c r="N329" s="397"/>
      <c r="O329" s="500" t="e">
        <f t="shared" si="23"/>
        <v>#DIV/0!</v>
      </c>
    </row>
    <row r="330" spans="1:15" ht="38.25" hidden="1" x14ac:dyDescent="0.2">
      <c r="A330" s="4" t="s">
        <v>1</v>
      </c>
      <c r="B330" s="5" t="s">
        <v>455</v>
      </c>
      <c r="C330" s="4" t="s">
        <v>303</v>
      </c>
      <c r="D330" s="392"/>
      <c r="E330" s="393"/>
      <c r="F330" s="500" t="e">
        <f t="shared" si="20"/>
        <v>#DIV/0!</v>
      </c>
      <c r="G330" s="394"/>
      <c r="H330" s="397"/>
      <c r="I330" s="500" t="e">
        <f t="shared" si="21"/>
        <v>#DIV/0!</v>
      </c>
      <c r="J330" s="397"/>
      <c r="K330" s="397"/>
      <c r="L330" s="500" t="e">
        <f t="shared" si="22"/>
        <v>#DIV/0!</v>
      </c>
      <c r="M330" s="398"/>
      <c r="N330" s="397"/>
      <c r="O330" s="500" t="e">
        <f t="shared" si="23"/>
        <v>#DIV/0!</v>
      </c>
    </row>
    <row r="331" spans="1:15" ht="38.25" hidden="1" x14ac:dyDescent="0.2">
      <c r="A331" s="4" t="s">
        <v>1</v>
      </c>
      <c r="B331" s="5" t="s">
        <v>351</v>
      </c>
      <c r="C331" s="4" t="s">
        <v>304</v>
      </c>
      <c r="D331" s="392"/>
      <c r="E331" s="393"/>
      <c r="F331" s="500" t="e">
        <f t="shared" si="20"/>
        <v>#DIV/0!</v>
      </c>
      <c r="G331" s="394"/>
      <c r="H331" s="397"/>
      <c r="I331" s="500" t="e">
        <f t="shared" si="21"/>
        <v>#DIV/0!</v>
      </c>
      <c r="J331" s="397"/>
      <c r="K331" s="397"/>
      <c r="L331" s="500" t="e">
        <f t="shared" si="22"/>
        <v>#DIV/0!</v>
      </c>
      <c r="M331" s="398"/>
      <c r="N331" s="397"/>
      <c r="O331" s="500" t="e">
        <f t="shared" si="23"/>
        <v>#DIV/0!</v>
      </c>
    </row>
    <row r="332" spans="1:15" ht="38.25" hidden="1" x14ac:dyDescent="0.2">
      <c r="A332" s="4" t="s">
        <v>1</v>
      </c>
      <c r="B332" s="5" t="s">
        <v>456</v>
      </c>
      <c r="C332" s="4" t="s">
        <v>305</v>
      </c>
      <c r="D332" s="392"/>
      <c r="E332" s="393"/>
      <c r="F332" s="500" t="e">
        <f t="shared" si="20"/>
        <v>#DIV/0!</v>
      </c>
      <c r="G332" s="394"/>
      <c r="H332" s="397"/>
      <c r="I332" s="500" t="e">
        <f t="shared" si="21"/>
        <v>#DIV/0!</v>
      </c>
      <c r="J332" s="397"/>
      <c r="K332" s="397"/>
      <c r="L332" s="500" t="e">
        <f t="shared" si="22"/>
        <v>#DIV/0!</v>
      </c>
      <c r="M332" s="398"/>
      <c r="N332" s="397"/>
      <c r="O332" s="500" t="e">
        <f t="shared" si="23"/>
        <v>#DIV/0!</v>
      </c>
    </row>
    <row r="333" spans="1:15" ht="51" hidden="1" x14ac:dyDescent="0.2">
      <c r="A333" s="4" t="s">
        <v>1</v>
      </c>
      <c r="B333" s="5" t="s">
        <v>447</v>
      </c>
      <c r="C333" s="4" t="s">
        <v>306</v>
      </c>
      <c r="D333" s="398"/>
      <c r="E333" s="397"/>
      <c r="F333" s="500" t="e">
        <f t="shared" si="20"/>
        <v>#DIV/0!</v>
      </c>
      <c r="G333" s="394"/>
      <c r="H333" s="397"/>
      <c r="I333" s="500" t="e">
        <f t="shared" si="21"/>
        <v>#DIV/0!</v>
      </c>
      <c r="J333" s="397"/>
      <c r="K333" s="397"/>
      <c r="L333" s="500" t="e">
        <f t="shared" si="22"/>
        <v>#DIV/0!</v>
      </c>
      <c r="M333" s="398"/>
      <c r="N333" s="397"/>
      <c r="O333" s="500" t="e">
        <f t="shared" si="23"/>
        <v>#DIV/0!</v>
      </c>
    </row>
    <row r="334" spans="1:15" ht="38.25" hidden="1" x14ac:dyDescent="0.2">
      <c r="A334" s="4" t="s">
        <v>1</v>
      </c>
      <c r="B334" s="5" t="s">
        <v>455</v>
      </c>
      <c r="C334" s="4" t="s">
        <v>307</v>
      </c>
      <c r="D334" s="392"/>
      <c r="E334" s="393"/>
      <c r="F334" s="500" t="e">
        <f t="shared" si="20"/>
        <v>#DIV/0!</v>
      </c>
      <c r="G334" s="394"/>
      <c r="H334" s="397"/>
      <c r="I334" s="500" t="e">
        <f t="shared" si="21"/>
        <v>#DIV/0!</v>
      </c>
      <c r="J334" s="397"/>
      <c r="K334" s="397"/>
      <c r="L334" s="500" t="e">
        <f t="shared" si="22"/>
        <v>#DIV/0!</v>
      </c>
      <c r="M334" s="398"/>
      <c r="N334" s="397"/>
      <c r="O334" s="500" t="e">
        <f t="shared" si="23"/>
        <v>#DIV/0!</v>
      </c>
    </row>
    <row r="335" spans="1:15" ht="51" hidden="1" x14ac:dyDescent="0.2">
      <c r="A335" s="152" t="s">
        <v>1</v>
      </c>
      <c r="B335" s="112" t="s">
        <v>347</v>
      </c>
      <c r="C335" s="4" t="s">
        <v>2345</v>
      </c>
      <c r="D335" s="399"/>
      <c r="E335" s="400"/>
      <c r="F335" s="500" t="e">
        <f t="shared" si="20"/>
        <v>#DIV/0!</v>
      </c>
      <c r="G335" s="398"/>
      <c r="H335" s="401"/>
      <c r="I335" s="500" t="e">
        <f t="shared" si="21"/>
        <v>#DIV/0!</v>
      </c>
      <c r="J335" s="397"/>
      <c r="K335" s="397"/>
      <c r="L335" s="500" t="e">
        <f t="shared" si="22"/>
        <v>#DIV/0!</v>
      </c>
      <c r="M335" s="398"/>
      <c r="N335" s="401"/>
      <c r="O335" s="500" t="e">
        <f t="shared" si="23"/>
        <v>#DIV/0!</v>
      </c>
    </row>
    <row r="336" spans="1:15" ht="38.25" hidden="1" x14ac:dyDescent="0.2">
      <c r="A336" s="4" t="s">
        <v>1</v>
      </c>
      <c r="B336" s="5" t="s">
        <v>454</v>
      </c>
      <c r="C336" s="4" t="s">
        <v>309</v>
      </c>
      <c r="D336" s="392"/>
      <c r="E336" s="393"/>
      <c r="F336" s="500" t="e">
        <f t="shared" si="20"/>
        <v>#DIV/0!</v>
      </c>
      <c r="G336" s="394"/>
      <c r="H336" s="397"/>
      <c r="I336" s="500" t="e">
        <f t="shared" si="21"/>
        <v>#DIV/0!</v>
      </c>
      <c r="J336" s="397"/>
      <c r="K336" s="397"/>
      <c r="L336" s="500" t="e">
        <f t="shared" si="22"/>
        <v>#DIV/0!</v>
      </c>
      <c r="M336" s="398"/>
      <c r="N336" s="397"/>
      <c r="O336" s="500" t="e">
        <f t="shared" si="23"/>
        <v>#DIV/0!</v>
      </c>
    </row>
    <row r="337" spans="1:15" ht="38.25" hidden="1" x14ac:dyDescent="0.2">
      <c r="A337" s="4" t="s">
        <v>1</v>
      </c>
      <c r="B337" s="5" t="s">
        <v>454</v>
      </c>
      <c r="C337" s="4" t="s">
        <v>310</v>
      </c>
      <c r="D337" s="392"/>
      <c r="E337" s="393"/>
      <c r="F337" s="500" t="e">
        <f t="shared" si="20"/>
        <v>#DIV/0!</v>
      </c>
      <c r="G337" s="394"/>
      <c r="H337" s="397"/>
      <c r="I337" s="500" t="e">
        <f t="shared" si="21"/>
        <v>#DIV/0!</v>
      </c>
      <c r="J337" s="397"/>
      <c r="K337" s="397"/>
      <c r="L337" s="500" t="e">
        <f t="shared" si="22"/>
        <v>#DIV/0!</v>
      </c>
      <c r="M337" s="398"/>
      <c r="N337" s="397"/>
      <c r="O337" s="500" t="e">
        <f t="shared" si="23"/>
        <v>#DIV/0!</v>
      </c>
    </row>
    <row r="338" spans="1:15" ht="51" hidden="1" x14ac:dyDescent="0.2">
      <c r="A338" s="152" t="s">
        <v>1</v>
      </c>
      <c r="B338" s="112" t="s">
        <v>347</v>
      </c>
      <c r="C338" s="4" t="s">
        <v>2346</v>
      </c>
      <c r="D338" s="399"/>
      <c r="E338" s="400"/>
      <c r="F338" s="500" t="e">
        <f t="shared" si="20"/>
        <v>#DIV/0!</v>
      </c>
      <c r="G338" s="398"/>
      <c r="H338" s="401"/>
      <c r="I338" s="500" t="e">
        <f t="shared" si="21"/>
        <v>#DIV/0!</v>
      </c>
      <c r="J338" s="397"/>
      <c r="K338" s="397"/>
      <c r="L338" s="500" t="e">
        <f t="shared" si="22"/>
        <v>#DIV/0!</v>
      </c>
      <c r="M338" s="398"/>
      <c r="N338" s="397"/>
      <c r="O338" s="500" t="e">
        <f t="shared" si="23"/>
        <v>#DIV/0!</v>
      </c>
    </row>
    <row r="339" spans="1:15" ht="51" hidden="1" x14ac:dyDescent="0.2">
      <c r="A339" s="4" t="s">
        <v>1</v>
      </c>
      <c r="B339" s="5" t="s">
        <v>447</v>
      </c>
      <c r="C339" s="4" t="s">
        <v>312</v>
      </c>
      <c r="D339" s="398"/>
      <c r="E339" s="397"/>
      <c r="F339" s="500" t="e">
        <f t="shared" si="20"/>
        <v>#DIV/0!</v>
      </c>
      <c r="G339" s="394"/>
      <c r="H339" s="397"/>
      <c r="I339" s="500" t="e">
        <f t="shared" si="21"/>
        <v>#DIV/0!</v>
      </c>
      <c r="J339" s="397"/>
      <c r="K339" s="397"/>
      <c r="L339" s="500" t="e">
        <f t="shared" si="22"/>
        <v>#DIV/0!</v>
      </c>
      <c r="M339" s="398"/>
      <c r="N339" s="397"/>
      <c r="O339" s="500" t="e">
        <f t="shared" si="23"/>
        <v>#DIV/0!</v>
      </c>
    </row>
    <row r="340" spans="1:15" ht="63.75" hidden="1" x14ac:dyDescent="0.2">
      <c r="A340" s="4" t="s">
        <v>1</v>
      </c>
      <c r="B340" s="5" t="s">
        <v>448</v>
      </c>
      <c r="C340" s="4" t="s">
        <v>313</v>
      </c>
      <c r="D340" s="392"/>
      <c r="E340" s="413"/>
      <c r="F340" s="500" t="e">
        <f t="shared" si="20"/>
        <v>#DIV/0!</v>
      </c>
      <c r="G340" s="414"/>
      <c r="H340" s="415"/>
      <c r="I340" s="500" t="e">
        <f t="shared" si="21"/>
        <v>#DIV/0!</v>
      </c>
      <c r="J340" s="415"/>
      <c r="K340" s="415"/>
      <c r="L340" s="500" t="e">
        <f t="shared" si="22"/>
        <v>#DIV/0!</v>
      </c>
      <c r="M340" s="414"/>
      <c r="N340" s="415"/>
      <c r="O340" s="500" t="e">
        <f t="shared" si="23"/>
        <v>#DIV/0!</v>
      </c>
    </row>
    <row r="341" spans="1:15" ht="63.75" hidden="1" x14ac:dyDescent="0.2">
      <c r="A341" s="4" t="s">
        <v>1</v>
      </c>
      <c r="B341" s="9" t="s">
        <v>448</v>
      </c>
      <c r="C341" s="10" t="s">
        <v>451</v>
      </c>
      <c r="D341" s="412"/>
      <c r="E341" s="393"/>
      <c r="F341" s="500" t="e">
        <f t="shared" si="20"/>
        <v>#DIV/0!</v>
      </c>
      <c r="G341" s="394"/>
      <c r="H341" s="397"/>
      <c r="I341" s="500" t="e">
        <f t="shared" si="21"/>
        <v>#DIV/0!</v>
      </c>
      <c r="J341" s="397"/>
      <c r="K341" s="397"/>
      <c r="L341" s="500" t="e">
        <f t="shared" si="22"/>
        <v>#DIV/0!</v>
      </c>
      <c r="M341" s="398"/>
      <c r="N341" s="397"/>
      <c r="O341" s="500" t="e">
        <f t="shared" si="23"/>
        <v>#DIV/0!</v>
      </c>
    </row>
    <row r="342" spans="1:15" ht="38.25" hidden="1" x14ac:dyDescent="0.2">
      <c r="A342" s="82" t="s">
        <v>1</v>
      </c>
      <c r="B342" s="5" t="s">
        <v>449</v>
      </c>
      <c r="C342" s="82" t="s">
        <v>314</v>
      </c>
      <c r="D342" s="403"/>
      <c r="E342" s="404"/>
      <c r="F342" s="500" t="e">
        <f t="shared" si="20"/>
        <v>#DIV/0!</v>
      </c>
      <c r="G342" s="394"/>
      <c r="H342" s="405"/>
      <c r="I342" s="500" t="e">
        <f t="shared" si="21"/>
        <v>#DIV/0!</v>
      </c>
      <c r="J342" s="405"/>
      <c r="K342" s="405"/>
      <c r="L342" s="500" t="e">
        <f t="shared" si="22"/>
        <v>#DIV/0!</v>
      </c>
      <c r="M342" s="394"/>
      <c r="N342" s="405"/>
      <c r="O342" s="500" t="e">
        <f t="shared" si="23"/>
        <v>#DIV/0!</v>
      </c>
    </row>
    <row r="343" spans="1:15" ht="63.75" hidden="1" x14ac:dyDescent="0.2">
      <c r="A343" s="4" t="s">
        <v>1</v>
      </c>
      <c r="B343" s="5" t="s">
        <v>448</v>
      </c>
      <c r="C343" s="4" t="s">
        <v>315</v>
      </c>
      <c r="D343" s="418"/>
      <c r="E343" s="419"/>
      <c r="F343" s="500" t="e">
        <f t="shared" si="20"/>
        <v>#DIV/0!</v>
      </c>
      <c r="G343" s="417"/>
      <c r="H343" s="419"/>
      <c r="I343" s="500" t="e">
        <f t="shared" si="21"/>
        <v>#DIV/0!</v>
      </c>
      <c r="J343" s="419"/>
      <c r="K343" s="419"/>
      <c r="L343" s="500" t="e">
        <f t="shared" si="22"/>
        <v>#DIV/0!</v>
      </c>
      <c r="M343" s="418"/>
      <c r="N343" s="419"/>
      <c r="O343" s="500" t="e">
        <f t="shared" si="23"/>
        <v>#DIV/0!</v>
      </c>
    </row>
    <row r="344" spans="1:15" ht="51" hidden="1" x14ac:dyDescent="0.2">
      <c r="A344" s="4" t="s">
        <v>1</v>
      </c>
      <c r="B344" s="5" t="s">
        <v>457</v>
      </c>
      <c r="C344" s="4" t="s">
        <v>316</v>
      </c>
      <c r="D344" s="438"/>
      <c r="E344" s="481"/>
      <c r="F344" s="500" t="e">
        <f t="shared" si="20"/>
        <v>#DIV/0!</v>
      </c>
      <c r="G344" s="482"/>
      <c r="H344" s="481"/>
      <c r="I344" s="500" t="e">
        <f t="shared" si="21"/>
        <v>#DIV/0!</v>
      </c>
      <c r="J344" s="484"/>
      <c r="K344" s="481"/>
      <c r="L344" s="500" t="e">
        <f t="shared" si="22"/>
        <v>#DIV/0!</v>
      </c>
      <c r="M344" s="483"/>
      <c r="N344" s="484"/>
      <c r="O344" s="500" t="e">
        <f t="shared" si="23"/>
        <v>#DIV/0!</v>
      </c>
    </row>
    <row r="345" spans="1:15" ht="51" hidden="1" x14ac:dyDescent="0.25">
      <c r="A345" s="335" t="s">
        <v>3</v>
      </c>
      <c r="B345" s="519" t="s">
        <v>1816</v>
      </c>
      <c r="C345" s="13" t="s">
        <v>1804</v>
      </c>
      <c r="D345" s="485"/>
      <c r="E345" s="486"/>
      <c r="F345" s="500" t="e">
        <f t="shared" si="20"/>
        <v>#DIV/0!</v>
      </c>
      <c r="G345" s="487"/>
      <c r="H345" s="486"/>
      <c r="I345" s="500" t="e">
        <f t="shared" si="21"/>
        <v>#DIV/0!</v>
      </c>
      <c r="J345" s="486"/>
      <c r="K345" s="486"/>
      <c r="L345" s="500" t="e">
        <f t="shared" si="22"/>
        <v>#DIV/0!</v>
      </c>
      <c r="M345" s="487"/>
      <c r="N345" s="486"/>
      <c r="O345" s="500" t="e">
        <f t="shared" si="23"/>
        <v>#DIV/0!</v>
      </c>
    </row>
    <row r="346" spans="1:15" ht="45" hidden="1" x14ac:dyDescent="0.2">
      <c r="A346" s="219" t="s">
        <v>9</v>
      </c>
      <c r="B346" s="520" t="s">
        <v>2184</v>
      </c>
      <c r="C346" s="85" t="s">
        <v>1827</v>
      </c>
      <c r="D346" s="488"/>
      <c r="E346" s="489"/>
      <c r="F346" s="500" t="e">
        <f t="shared" si="20"/>
        <v>#DIV/0!</v>
      </c>
      <c r="G346" s="488"/>
      <c r="H346" s="489"/>
      <c r="I346" s="500" t="e">
        <f t="shared" si="21"/>
        <v>#DIV/0!</v>
      </c>
      <c r="J346" s="489"/>
      <c r="K346" s="486"/>
      <c r="L346" s="500" t="e">
        <f t="shared" si="22"/>
        <v>#DIV/0!</v>
      </c>
      <c r="M346" s="488"/>
      <c r="N346" s="489"/>
      <c r="O346" s="500" t="e">
        <f t="shared" si="23"/>
        <v>#DIV/0!</v>
      </c>
    </row>
    <row r="347" spans="1:15" ht="45.75" hidden="1" x14ac:dyDescent="0.25">
      <c r="A347" s="101" t="s">
        <v>13</v>
      </c>
      <c r="B347" s="101" t="s">
        <v>2184</v>
      </c>
      <c r="D347" s="485"/>
      <c r="E347" s="486"/>
      <c r="F347" s="500" t="e">
        <f t="shared" si="20"/>
        <v>#DIV/0!</v>
      </c>
      <c r="G347" s="490"/>
      <c r="H347" s="491"/>
      <c r="I347" s="500" t="e">
        <f t="shared" si="21"/>
        <v>#DIV/0!</v>
      </c>
      <c r="J347" s="486"/>
      <c r="K347" s="486"/>
      <c r="L347" s="500" t="e">
        <f t="shared" si="22"/>
        <v>#DIV/0!</v>
      </c>
      <c r="M347" s="487"/>
      <c r="N347" s="486"/>
      <c r="O347" s="500" t="e">
        <f t="shared" si="23"/>
        <v>#DIV/0!</v>
      </c>
    </row>
    <row r="348" spans="1:15" ht="38.25" hidden="1" x14ac:dyDescent="0.2">
      <c r="A348" s="335" t="s">
        <v>9</v>
      </c>
      <c r="B348" s="112" t="s">
        <v>374</v>
      </c>
      <c r="C348" s="111" t="s">
        <v>2536</v>
      </c>
      <c r="D348" s="485"/>
      <c r="E348" s="486"/>
      <c r="F348" s="500" t="e">
        <f t="shared" si="20"/>
        <v>#DIV/0!</v>
      </c>
      <c r="G348" s="487"/>
      <c r="H348" s="486"/>
      <c r="I348" s="500" t="e">
        <f t="shared" si="21"/>
        <v>#DIV/0!</v>
      </c>
      <c r="J348" s="486"/>
      <c r="K348" s="486"/>
      <c r="L348" s="500" t="e">
        <f t="shared" si="22"/>
        <v>#DIV/0!</v>
      </c>
      <c r="M348" s="487"/>
      <c r="N348" s="486"/>
      <c r="O348" s="500" t="e">
        <f t="shared" si="23"/>
        <v>#DIV/0!</v>
      </c>
    </row>
    <row r="349" spans="1:15" ht="39" hidden="1" thickBot="1" x14ac:dyDescent="0.25">
      <c r="A349" s="336" t="s">
        <v>14</v>
      </c>
      <c r="B349" s="289" t="s">
        <v>2546</v>
      </c>
      <c r="C349" s="111" t="s">
        <v>2547</v>
      </c>
      <c r="D349" s="492"/>
      <c r="E349" s="493"/>
      <c r="F349" s="501" t="e">
        <f t="shared" si="20"/>
        <v>#DIV/0!</v>
      </c>
      <c r="G349" s="494"/>
      <c r="H349" s="493"/>
      <c r="I349" s="501" t="e">
        <f t="shared" si="21"/>
        <v>#DIV/0!</v>
      </c>
      <c r="J349" s="493"/>
      <c r="K349" s="493"/>
      <c r="L349" s="501" t="e">
        <f t="shared" si="22"/>
        <v>#DIV/0!</v>
      </c>
      <c r="M349" s="494"/>
      <c r="N349" s="493"/>
      <c r="O349" s="501" t="e">
        <f t="shared" si="23"/>
        <v>#DIV/0!</v>
      </c>
    </row>
  </sheetData>
  <sheetProtection sheet="1" formatCells="0"/>
  <autoFilter ref="A1:O349">
    <filterColumn colId="0">
      <filters>
        <filter val="Sisačko-moslavačka"/>
      </filters>
    </filterColumn>
    <filterColumn colId="1">
      <filters>
        <filter val="PRIVREDA d.o.o. _x000a_(12266526926) Gundulićeva 14, 44250 Petrinja"/>
      </filters>
    </filterColumn>
  </autoFilter>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opLeftCell="A124" workbookViewId="0">
      <selection activeCell="F62" sqref="F62"/>
    </sheetView>
  </sheetViews>
  <sheetFormatPr defaultRowHeight="12.75" x14ac:dyDescent="0.2"/>
  <cols>
    <col min="1" max="1" width="25.42578125" customWidth="1"/>
    <col min="2" max="2" width="12.28515625" style="63" customWidth="1"/>
    <col min="3" max="3" width="8.140625" style="63" customWidth="1"/>
    <col min="4" max="4" width="15.5703125" style="63" customWidth="1"/>
    <col min="5" max="5" width="15.5703125" style="95" customWidth="1"/>
    <col min="6" max="6" width="21.5703125" style="95" customWidth="1"/>
  </cols>
  <sheetData>
    <row r="1" spans="1:6" ht="38.25" x14ac:dyDescent="0.2">
      <c r="A1" s="338" t="s">
        <v>2617</v>
      </c>
      <c r="B1" s="339" t="s">
        <v>2618</v>
      </c>
      <c r="C1" s="339" t="s">
        <v>2619</v>
      </c>
      <c r="D1" s="339" t="s">
        <v>2797</v>
      </c>
      <c r="E1" s="339" t="s">
        <v>2798</v>
      </c>
      <c r="F1" s="339" t="s">
        <v>2799</v>
      </c>
    </row>
    <row r="2" spans="1:6" x14ac:dyDescent="0.2">
      <c r="A2" s="340" t="s">
        <v>2620</v>
      </c>
      <c r="B2" s="341" t="s">
        <v>2621</v>
      </c>
      <c r="C2" s="341">
        <v>0</v>
      </c>
      <c r="D2" s="341">
        <v>255</v>
      </c>
      <c r="E2" s="341">
        <v>0</v>
      </c>
      <c r="F2" s="341"/>
    </row>
    <row r="3" spans="1:6" x14ac:dyDescent="0.2">
      <c r="A3" s="342" t="s">
        <v>2622</v>
      </c>
      <c r="B3" s="343" t="s">
        <v>2621</v>
      </c>
      <c r="C3" s="343">
        <v>0</v>
      </c>
      <c r="D3" s="343">
        <v>255</v>
      </c>
      <c r="E3" s="344">
        <v>0</v>
      </c>
      <c r="F3" s="344"/>
    </row>
    <row r="4" spans="1:6" ht="25.5" x14ac:dyDescent="0.2">
      <c r="A4" s="342" t="s">
        <v>2623</v>
      </c>
      <c r="B4" s="343" t="s">
        <v>2621</v>
      </c>
      <c r="C4" s="343">
        <v>0</v>
      </c>
      <c r="D4" s="343">
        <v>55</v>
      </c>
      <c r="E4" s="344">
        <v>0</v>
      </c>
      <c r="F4" s="344"/>
    </row>
    <row r="5" spans="1:6" x14ac:dyDescent="0.2">
      <c r="A5" s="345" t="s">
        <v>2624</v>
      </c>
      <c r="B5" s="343" t="s">
        <v>2621</v>
      </c>
      <c r="C5" s="343">
        <v>0</v>
      </c>
      <c r="D5" s="343">
        <v>255</v>
      </c>
      <c r="E5" s="346">
        <v>0</v>
      </c>
      <c r="F5" s="346"/>
    </row>
    <row r="6" spans="1:6" x14ac:dyDescent="0.2">
      <c r="A6" s="342" t="s">
        <v>2625</v>
      </c>
      <c r="B6" s="343" t="s">
        <v>2626</v>
      </c>
      <c r="C6" s="343">
        <v>0</v>
      </c>
      <c r="D6" s="343"/>
      <c r="E6" s="344"/>
      <c r="F6" s="344"/>
    </row>
    <row r="7" spans="1:6" x14ac:dyDescent="0.2">
      <c r="A7" s="347" t="s">
        <v>2627</v>
      </c>
      <c r="B7" s="343" t="s">
        <v>2626</v>
      </c>
      <c r="C7" s="343">
        <v>0</v>
      </c>
      <c r="D7" s="343"/>
      <c r="E7" s="348"/>
      <c r="F7" s="348"/>
    </row>
    <row r="8" spans="1:6" x14ac:dyDescent="0.2">
      <c r="A8" s="347" t="s">
        <v>2628</v>
      </c>
      <c r="B8" s="343" t="s">
        <v>2626</v>
      </c>
      <c r="C8" s="343">
        <v>0</v>
      </c>
      <c r="D8" s="343"/>
      <c r="E8" s="348"/>
      <c r="F8" s="348"/>
    </row>
    <row r="9" spans="1:6" x14ac:dyDescent="0.2">
      <c r="A9" s="347" t="s">
        <v>2629</v>
      </c>
      <c r="B9" s="343" t="s">
        <v>2626</v>
      </c>
      <c r="C9" s="343">
        <v>0</v>
      </c>
      <c r="D9" s="343"/>
      <c r="E9" s="348"/>
      <c r="F9" s="348"/>
    </row>
    <row r="10" spans="1:6" x14ac:dyDescent="0.2">
      <c r="A10" s="347" t="s">
        <v>2630</v>
      </c>
      <c r="B10" s="343" t="s">
        <v>2626</v>
      </c>
      <c r="C10" s="343">
        <v>0</v>
      </c>
      <c r="D10" s="343"/>
      <c r="E10" s="348"/>
      <c r="F10" s="348"/>
    </row>
    <row r="11" spans="1:6" ht="26.25" thickBot="1" x14ac:dyDescent="0.25">
      <c r="A11" s="349" t="s">
        <v>2631</v>
      </c>
      <c r="B11" s="350" t="s">
        <v>2626</v>
      </c>
      <c r="C11" s="350">
        <v>0</v>
      </c>
      <c r="D11" s="350"/>
      <c r="E11" s="351"/>
      <c r="F11" s="351"/>
    </row>
    <row r="12" spans="1:6" ht="13.5" thickTop="1" x14ac:dyDescent="0.2">
      <c r="A12" s="352" t="s">
        <v>2632</v>
      </c>
      <c r="B12" s="353" t="s">
        <v>2633</v>
      </c>
      <c r="C12" s="353">
        <v>0.1</v>
      </c>
      <c r="D12" s="353"/>
      <c r="E12" s="354"/>
      <c r="F12" s="354"/>
    </row>
    <row r="13" spans="1:6" x14ac:dyDescent="0.2">
      <c r="A13" s="342" t="s">
        <v>2634</v>
      </c>
      <c r="B13" s="343" t="s">
        <v>2633</v>
      </c>
      <c r="C13" s="343">
        <v>5</v>
      </c>
      <c r="D13" s="343"/>
      <c r="E13" s="344"/>
      <c r="F13" s="344"/>
    </row>
    <row r="14" spans="1:6" x14ac:dyDescent="0.2">
      <c r="A14" s="342" t="s">
        <v>745</v>
      </c>
      <c r="B14" s="343" t="s">
        <v>2633</v>
      </c>
      <c r="C14" s="343">
        <v>10</v>
      </c>
      <c r="D14" s="343"/>
      <c r="E14" s="341"/>
      <c r="F14" s="341"/>
    </row>
    <row r="15" spans="1:6" x14ac:dyDescent="0.2">
      <c r="A15" s="342" t="s">
        <v>2635</v>
      </c>
      <c r="B15" s="343" t="s">
        <v>2633</v>
      </c>
      <c r="C15" s="343">
        <v>1</v>
      </c>
      <c r="D15" s="343"/>
      <c r="E15" s="344"/>
      <c r="F15" s="344"/>
    </row>
    <row r="16" spans="1:6" x14ac:dyDescent="0.2">
      <c r="A16" s="342" t="s">
        <v>2636</v>
      </c>
      <c r="B16" s="343" t="s">
        <v>2633</v>
      </c>
      <c r="C16" s="343">
        <v>0.01</v>
      </c>
      <c r="D16" s="343"/>
      <c r="E16" s="344"/>
      <c r="F16" s="344"/>
    </row>
    <row r="17" spans="1:6" x14ac:dyDescent="0.2">
      <c r="A17" s="342" t="s">
        <v>2637</v>
      </c>
      <c r="B17" s="343" t="s">
        <v>2638</v>
      </c>
      <c r="C17" s="343">
        <v>1</v>
      </c>
      <c r="D17" s="343"/>
      <c r="E17" s="341"/>
      <c r="F17" s="341"/>
    </row>
    <row r="18" spans="1:6" x14ac:dyDescent="0.2">
      <c r="A18" s="342" t="s">
        <v>751</v>
      </c>
      <c r="B18" s="343" t="s">
        <v>2633</v>
      </c>
      <c r="C18" s="343">
        <v>10</v>
      </c>
      <c r="D18" s="343"/>
      <c r="E18" s="344"/>
      <c r="F18" s="344"/>
    </row>
    <row r="19" spans="1:6" x14ac:dyDescent="0.2">
      <c r="A19" s="342" t="s">
        <v>2639</v>
      </c>
      <c r="B19" s="343" t="s">
        <v>2633</v>
      </c>
      <c r="C19" s="343">
        <v>5</v>
      </c>
      <c r="D19" s="343"/>
      <c r="E19" s="341"/>
      <c r="F19" s="341"/>
    </row>
    <row r="20" spans="1:6" x14ac:dyDescent="0.2">
      <c r="A20" s="342" t="s">
        <v>2640</v>
      </c>
      <c r="B20" s="343" t="s">
        <v>2633</v>
      </c>
      <c r="C20" s="343">
        <v>50</v>
      </c>
      <c r="D20" s="343"/>
      <c r="E20" s="341"/>
      <c r="F20" s="341"/>
    </row>
    <row r="21" spans="1:6" x14ac:dyDescent="0.2">
      <c r="A21" s="342" t="s">
        <v>2641</v>
      </c>
      <c r="B21" s="343" t="s">
        <v>2638</v>
      </c>
      <c r="C21" s="343">
        <v>2</v>
      </c>
      <c r="D21" s="343"/>
      <c r="E21" s="341"/>
      <c r="F21" s="341"/>
    </row>
    <row r="22" spans="1:6" x14ac:dyDescent="0.2">
      <c r="A22" s="342" t="s">
        <v>2642</v>
      </c>
      <c r="B22" s="343" t="s">
        <v>2633</v>
      </c>
      <c r="C22" s="343">
        <v>50</v>
      </c>
      <c r="D22" s="343"/>
      <c r="E22" s="341"/>
      <c r="F22" s="341"/>
    </row>
    <row r="23" spans="1:6" x14ac:dyDescent="0.2">
      <c r="A23" s="342" t="s">
        <v>2643</v>
      </c>
      <c r="B23" s="343" t="s">
        <v>2633</v>
      </c>
      <c r="C23" s="343">
        <v>3</v>
      </c>
      <c r="D23" s="343"/>
      <c r="E23" s="341"/>
      <c r="F23" s="341"/>
    </row>
    <row r="24" spans="1:6" x14ac:dyDescent="0.2">
      <c r="A24" s="342" t="s">
        <v>2644</v>
      </c>
      <c r="B24" s="343" t="s">
        <v>2633</v>
      </c>
      <c r="C24" s="343">
        <v>0.1</v>
      </c>
      <c r="D24" s="343"/>
      <c r="E24" s="346"/>
      <c r="F24" s="346"/>
    </row>
    <row r="25" spans="1:6" x14ac:dyDescent="0.2">
      <c r="A25" s="342" t="s">
        <v>2645</v>
      </c>
      <c r="B25" s="343" t="s">
        <v>2638</v>
      </c>
      <c r="C25" s="343">
        <v>1.5</v>
      </c>
      <c r="D25" s="343"/>
      <c r="E25" s="341"/>
      <c r="F25" s="341"/>
    </row>
    <row r="26" spans="1:6" x14ac:dyDescent="0.2">
      <c r="A26" s="342" t="s">
        <v>2646</v>
      </c>
      <c r="B26" s="343" t="s">
        <v>2633</v>
      </c>
      <c r="C26" s="343">
        <v>10</v>
      </c>
      <c r="D26" s="343"/>
      <c r="E26" s="341"/>
      <c r="F26" s="341"/>
    </row>
    <row r="27" spans="1:6" x14ac:dyDescent="0.2">
      <c r="A27" s="342" t="s">
        <v>2647</v>
      </c>
      <c r="B27" s="343" t="s">
        <v>2633</v>
      </c>
      <c r="C27" s="343">
        <v>1</v>
      </c>
      <c r="D27" s="343"/>
      <c r="E27" s="341"/>
      <c r="F27" s="341"/>
    </row>
    <row r="28" spans="1:6" x14ac:dyDescent="0.2">
      <c r="A28" s="342" t="s">
        <v>2648</v>
      </c>
      <c r="B28" s="343" t="s">
        <v>2633</v>
      </c>
      <c r="C28" s="343">
        <v>20</v>
      </c>
      <c r="D28" s="343"/>
      <c r="E28" s="341"/>
      <c r="F28" s="341"/>
    </row>
    <row r="29" spans="1:6" ht="15.75" x14ac:dyDescent="0.2">
      <c r="A29" s="342" t="s">
        <v>2649</v>
      </c>
      <c r="B29" s="343" t="s">
        <v>2650</v>
      </c>
      <c r="C29" s="343">
        <v>50</v>
      </c>
      <c r="D29" s="343">
        <v>255</v>
      </c>
      <c r="E29" s="341">
        <v>0</v>
      </c>
      <c r="F29" s="341"/>
    </row>
    <row r="30" spans="1:6" ht="15.75" x14ac:dyDescent="0.2">
      <c r="A30" s="342" t="s">
        <v>2651</v>
      </c>
      <c r="B30" s="343" t="s">
        <v>2652</v>
      </c>
      <c r="C30" s="343">
        <v>0.5</v>
      </c>
      <c r="D30" s="343"/>
      <c r="E30" s="341"/>
      <c r="F30" s="341"/>
    </row>
    <row r="31" spans="1:6" ht="15.75" x14ac:dyDescent="0.2">
      <c r="A31" s="342" t="s">
        <v>2653</v>
      </c>
      <c r="B31" s="343" t="s">
        <v>2652</v>
      </c>
      <c r="C31" s="343">
        <v>0.1</v>
      </c>
      <c r="D31" s="343"/>
      <c r="E31" s="341"/>
      <c r="F31" s="341"/>
    </row>
    <row r="32" spans="1:6" ht="15.75" x14ac:dyDescent="0.2">
      <c r="A32" s="342" t="s">
        <v>2654</v>
      </c>
      <c r="B32" s="343" t="s">
        <v>2652</v>
      </c>
      <c r="C32" s="343">
        <v>1</v>
      </c>
      <c r="D32" s="343"/>
      <c r="E32" s="341"/>
      <c r="F32" s="341"/>
    </row>
    <row r="33" spans="1:6" x14ac:dyDescent="0.2">
      <c r="A33" s="342" t="s">
        <v>2655</v>
      </c>
      <c r="B33" s="343" t="s">
        <v>2633</v>
      </c>
      <c r="C33" s="343">
        <v>0.5</v>
      </c>
      <c r="D33" s="343"/>
      <c r="E33" s="341"/>
      <c r="F33" s="341"/>
    </row>
    <row r="34" spans="1:6" ht="25.5" x14ac:dyDescent="0.2">
      <c r="A34" s="342" t="s">
        <v>2656</v>
      </c>
      <c r="B34" s="343" t="s">
        <v>2633</v>
      </c>
      <c r="C34" s="343">
        <v>0.1</v>
      </c>
      <c r="D34" s="343"/>
      <c r="E34" s="341"/>
      <c r="F34" s="341"/>
    </row>
    <row r="35" spans="1:6" x14ac:dyDescent="0.2">
      <c r="A35" s="342" t="s">
        <v>2657</v>
      </c>
      <c r="B35" s="343" t="s">
        <v>2633</v>
      </c>
      <c r="C35" s="343">
        <v>10</v>
      </c>
      <c r="D35" s="343"/>
      <c r="E35" s="341"/>
      <c r="F35" s="341"/>
    </row>
    <row r="36" spans="1:6" ht="25.5" x14ac:dyDescent="0.2">
      <c r="A36" s="342" t="s">
        <v>2658</v>
      </c>
      <c r="B36" s="343" t="s">
        <v>2633</v>
      </c>
      <c r="C36" s="343">
        <v>10</v>
      </c>
      <c r="D36" s="343"/>
      <c r="E36" s="341"/>
      <c r="F36" s="341"/>
    </row>
    <row r="37" spans="1:6" x14ac:dyDescent="0.2">
      <c r="A37" s="342" t="s">
        <v>2659</v>
      </c>
      <c r="B37" s="343" t="s">
        <v>2633</v>
      </c>
      <c r="C37" s="343">
        <v>100</v>
      </c>
      <c r="D37" s="343">
        <v>26</v>
      </c>
      <c r="E37" s="346"/>
      <c r="F37" s="346"/>
    </row>
    <row r="38" spans="1:6" x14ac:dyDescent="0.2">
      <c r="A38" s="342" t="s">
        <v>2660</v>
      </c>
      <c r="B38" s="343" t="s">
        <v>2633</v>
      </c>
      <c r="C38" s="343">
        <v>0.5</v>
      </c>
      <c r="D38" s="343"/>
      <c r="E38" s="346"/>
      <c r="F38" s="346"/>
    </row>
    <row r="39" spans="1:6" x14ac:dyDescent="0.2">
      <c r="A39" s="355" t="s">
        <v>2661</v>
      </c>
      <c r="B39" s="356" t="s">
        <v>2662</v>
      </c>
      <c r="C39" s="356">
        <v>0.5</v>
      </c>
      <c r="D39" s="356">
        <v>3963</v>
      </c>
      <c r="E39" s="357"/>
      <c r="F39" s="357"/>
    </row>
    <row r="40" spans="1:6" x14ac:dyDescent="0.2">
      <c r="A40" s="355" t="s">
        <v>2663</v>
      </c>
      <c r="B40" s="356" t="s">
        <v>2633</v>
      </c>
      <c r="C40" s="356">
        <v>400</v>
      </c>
      <c r="D40" s="356">
        <v>158</v>
      </c>
      <c r="E40" s="358"/>
      <c r="F40" s="358"/>
    </row>
    <row r="41" spans="1:6" x14ac:dyDescent="0.2">
      <c r="A41" s="355" t="s">
        <v>2664</v>
      </c>
      <c r="B41" s="356" t="s">
        <v>2633</v>
      </c>
      <c r="C41" s="356">
        <v>400</v>
      </c>
      <c r="D41" s="356"/>
      <c r="E41" s="358"/>
      <c r="F41" s="358"/>
    </row>
    <row r="42" spans="1:6" x14ac:dyDescent="0.2">
      <c r="A42" s="359" t="s">
        <v>2665</v>
      </c>
      <c r="B42" s="360" t="s">
        <v>2633</v>
      </c>
      <c r="C42" s="360">
        <v>50</v>
      </c>
      <c r="D42" s="360"/>
      <c r="E42" s="361"/>
      <c r="F42" s="361"/>
    </row>
    <row r="43" spans="1:6" ht="13.5" thickBot="1" x14ac:dyDescent="0.25">
      <c r="A43" s="362" t="s">
        <v>2666</v>
      </c>
      <c r="B43" s="363" t="s">
        <v>2633</v>
      </c>
      <c r="C43" s="363"/>
      <c r="D43" s="363"/>
      <c r="E43" s="364"/>
      <c r="F43" s="364"/>
    </row>
    <row r="44" spans="1:6" ht="13.5" thickTop="1" x14ac:dyDescent="0.2">
      <c r="A44" s="365" t="s">
        <v>2667</v>
      </c>
      <c r="B44" s="366" t="s">
        <v>2633</v>
      </c>
      <c r="C44" s="366">
        <v>200</v>
      </c>
      <c r="D44" s="366">
        <v>55</v>
      </c>
      <c r="E44" s="366"/>
      <c r="F44" s="366"/>
    </row>
    <row r="45" spans="1:6" ht="15.75" x14ac:dyDescent="0.2">
      <c r="A45" s="342" t="s">
        <v>2668</v>
      </c>
      <c r="B45" s="343" t="s">
        <v>2669</v>
      </c>
      <c r="C45" s="343">
        <v>0.5</v>
      </c>
      <c r="D45" s="343">
        <v>255</v>
      </c>
      <c r="E45" s="344"/>
      <c r="F45" s="344"/>
    </row>
    <row r="46" spans="1:6" x14ac:dyDescent="0.2">
      <c r="A46" s="342" t="s">
        <v>2670</v>
      </c>
      <c r="B46" s="343" t="s">
        <v>2633</v>
      </c>
      <c r="C46" s="343">
        <v>700</v>
      </c>
      <c r="D46" s="343"/>
      <c r="E46" s="344"/>
      <c r="F46" s="344"/>
    </row>
    <row r="47" spans="1:6" x14ac:dyDescent="0.2">
      <c r="A47" s="342" t="s">
        <v>2671</v>
      </c>
      <c r="B47" s="343" t="s">
        <v>2633</v>
      </c>
      <c r="C47" s="343"/>
      <c r="D47" s="343"/>
      <c r="E47" s="344"/>
      <c r="F47" s="344"/>
    </row>
    <row r="48" spans="1:6" ht="25.5" x14ac:dyDescent="0.2">
      <c r="A48" s="342" t="s">
        <v>2672</v>
      </c>
      <c r="B48" s="343" t="s">
        <v>2673</v>
      </c>
      <c r="C48" s="343">
        <v>20</v>
      </c>
      <c r="D48" s="343">
        <v>255</v>
      </c>
      <c r="E48" s="344"/>
      <c r="F48" s="344"/>
    </row>
    <row r="49" spans="1:6" x14ac:dyDescent="0.2">
      <c r="A49" s="342" t="s">
        <v>2674</v>
      </c>
      <c r="B49" s="343" t="s">
        <v>2633</v>
      </c>
      <c r="C49" s="343">
        <v>3000</v>
      </c>
      <c r="D49" s="343"/>
      <c r="E49" s="344"/>
      <c r="F49" s="344"/>
    </row>
    <row r="50" spans="1:6" x14ac:dyDescent="0.2">
      <c r="A50" s="342" t="s">
        <v>2675</v>
      </c>
      <c r="B50" s="343" t="s">
        <v>2633</v>
      </c>
      <c r="C50" s="343">
        <v>200</v>
      </c>
      <c r="D50" s="343">
        <v>17</v>
      </c>
      <c r="E50" s="344"/>
      <c r="F50" s="344"/>
    </row>
    <row r="51" spans="1:6" x14ac:dyDescent="0.2">
      <c r="A51" s="342" t="s">
        <v>2676</v>
      </c>
      <c r="B51" s="343" t="s">
        <v>2633</v>
      </c>
      <c r="C51" s="343">
        <v>200</v>
      </c>
      <c r="D51" s="343"/>
      <c r="E51" s="344"/>
      <c r="F51" s="344"/>
    </row>
    <row r="52" spans="1:6" x14ac:dyDescent="0.2">
      <c r="A52" s="342" t="s">
        <v>2677</v>
      </c>
      <c r="B52" s="343" t="s">
        <v>2633</v>
      </c>
      <c r="C52" s="343"/>
      <c r="D52" s="343">
        <v>17</v>
      </c>
      <c r="E52" s="344"/>
      <c r="F52" s="344"/>
    </row>
    <row r="53" spans="1:6" x14ac:dyDescent="0.2">
      <c r="A53" s="342" t="s">
        <v>2678</v>
      </c>
      <c r="B53" s="343" t="s">
        <v>2679</v>
      </c>
      <c r="C53" s="343">
        <v>300</v>
      </c>
      <c r="D53" s="343"/>
      <c r="E53" s="344"/>
      <c r="F53" s="344"/>
    </row>
    <row r="54" spans="1:6" x14ac:dyDescent="0.2">
      <c r="A54" s="342" t="s">
        <v>2680</v>
      </c>
      <c r="B54" s="343" t="s">
        <v>2638</v>
      </c>
      <c r="C54" s="343"/>
      <c r="D54" s="343"/>
      <c r="E54" s="341"/>
      <c r="F54" s="341"/>
    </row>
    <row r="55" spans="1:6" x14ac:dyDescent="0.2">
      <c r="A55" s="342" t="s">
        <v>2681</v>
      </c>
      <c r="B55" s="343" t="s">
        <v>2682</v>
      </c>
      <c r="C55" s="343">
        <v>12</v>
      </c>
      <c r="D55" s="343"/>
      <c r="E55" s="344"/>
      <c r="F55" s="344"/>
    </row>
    <row r="56" spans="1:6" x14ac:dyDescent="0.2">
      <c r="A56" s="342" t="s">
        <v>2683</v>
      </c>
      <c r="B56" s="343" t="s">
        <v>2638</v>
      </c>
      <c r="C56" s="343">
        <v>250</v>
      </c>
      <c r="D56" s="343">
        <v>255</v>
      </c>
      <c r="E56" s="344"/>
      <c r="F56" s="344"/>
    </row>
    <row r="57" spans="1:6" x14ac:dyDescent="0.2">
      <c r="A57" s="342" t="s">
        <v>2684</v>
      </c>
      <c r="B57" s="343" t="s">
        <v>2633</v>
      </c>
      <c r="C57" s="343"/>
      <c r="D57" s="343"/>
      <c r="E57" s="344"/>
      <c r="F57" s="344"/>
    </row>
    <row r="58" spans="1:6" x14ac:dyDescent="0.2">
      <c r="A58" s="342" t="s">
        <v>2685</v>
      </c>
      <c r="B58" s="343" t="s">
        <v>2686</v>
      </c>
      <c r="C58" s="343" t="s">
        <v>2687</v>
      </c>
      <c r="D58" s="343">
        <v>3963</v>
      </c>
      <c r="E58" s="341"/>
      <c r="F58" s="341"/>
    </row>
    <row r="59" spans="1:6" x14ac:dyDescent="0.2">
      <c r="A59" s="342" t="s">
        <v>2688</v>
      </c>
      <c r="B59" s="343" t="s">
        <v>2638</v>
      </c>
      <c r="C59" s="343"/>
      <c r="D59" s="343"/>
      <c r="E59" s="344"/>
      <c r="F59" s="344"/>
    </row>
    <row r="60" spans="1:6" x14ac:dyDescent="0.2">
      <c r="A60" s="342" t="s">
        <v>2689</v>
      </c>
      <c r="B60" s="343" t="s">
        <v>2633</v>
      </c>
      <c r="C60" s="343">
        <v>50</v>
      </c>
      <c r="D60" s="343">
        <v>19</v>
      </c>
      <c r="E60" s="344"/>
      <c r="F60" s="344"/>
    </row>
    <row r="61" spans="1:6" x14ac:dyDescent="0.2">
      <c r="A61" s="342" t="s">
        <v>2690</v>
      </c>
      <c r="B61" s="343" t="s">
        <v>2633</v>
      </c>
      <c r="C61" s="343">
        <v>50</v>
      </c>
      <c r="D61" s="343">
        <v>19</v>
      </c>
      <c r="E61" s="344"/>
      <c r="F61" s="344"/>
    </row>
    <row r="62" spans="1:6" x14ac:dyDescent="0.2">
      <c r="A62" s="342" t="s">
        <v>2691</v>
      </c>
      <c r="B62" s="343"/>
      <c r="C62" s="343" t="s">
        <v>2692</v>
      </c>
      <c r="D62" s="343">
        <v>3963</v>
      </c>
      <c r="E62" s="341"/>
      <c r="F62" s="341"/>
    </row>
    <row r="63" spans="1:6" x14ac:dyDescent="0.2">
      <c r="A63" s="342" t="s">
        <v>2049</v>
      </c>
      <c r="B63" s="343" t="s">
        <v>2693</v>
      </c>
      <c r="C63" s="343">
        <v>4</v>
      </c>
      <c r="D63" s="343">
        <v>3963</v>
      </c>
      <c r="E63" s="344"/>
      <c r="F63" s="344"/>
    </row>
    <row r="64" spans="1:6" x14ac:dyDescent="0.2">
      <c r="A64" s="342" t="s">
        <v>2694</v>
      </c>
      <c r="B64" s="343" t="s">
        <v>2638</v>
      </c>
      <c r="C64" s="343">
        <v>200</v>
      </c>
      <c r="D64" s="343"/>
      <c r="E64" s="344"/>
      <c r="F64" s="344"/>
    </row>
    <row r="65" spans="1:6" x14ac:dyDescent="0.2">
      <c r="A65" s="342" t="s">
        <v>2695</v>
      </c>
      <c r="B65" s="343"/>
      <c r="C65" s="343"/>
      <c r="D65" s="343">
        <v>3963</v>
      </c>
      <c r="E65" s="344"/>
      <c r="F65" s="344"/>
    </row>
    <row r="66" spans="1:6" x14ac:dyDescent="0.2">
      <c r="A66" s="342" t="s">
        <v>2696</v>
      </c>
      <c r="B66" s="343" t="s">
        <v>2638</v>
      </c>
      <c r="C66" s="343">
        <v>50</v>
      </c>
      <c r="D66" s="343"/>
      <c r="E66" s="344"/>
      <c r="F66" s="344"/>
    </row>
    <row r="67" spans="1:6" x14ac:dyDescent="0.2">
      <c r="A67" s="342" t="s">
        <v>2697</v>
      </c>
      <c r="B67" s="343" t="s">
        <v>2638</v>
      </c>
      <c r="C67" s="343">
        <v>0.5</v>
      </c>
      <c r="D67" s="343">
        <v>0</v>
      </c>
      <c r="E67" s="346"/>
      <c r="F67" s="346"/>
    </row>
    <row r="68" spans="1:6" x14ac:dyDescent="0.2">
      <c r="A68" s="342" t="s">
        <v>2698</v>
      </c>
      <c r="B68" s="343" t="s">
        <v>2633</v>
      </c>
      <c r="C68" s="343">
        <v>10</v>
      </c>
      <c r="D68" s="343"/>
      <c r="E68" s="341"/>
      <c r="F68" s="341"/>
    </row>
    <row r="69" spans="1:6" x14ac:dyDescent="0.2">
      <c r="A69" s="342" t="s">
        <v>2699</v>
      </c>
      <c r="B69" s="343" t="s">
        <v>2638</v>
      </c>
      <c r="C69" s="343">
        <v>250</v>
      </c>
      <c r="D69" s="343">
        <v>18</v>
      </c>
      <c r="E69" s="344"/>
      <c r="F69" s="344"/>
    </row>
    <row r="70" spans="1:6" x14ac:dyDescent="0.2">
      <c r="A70" s="342" t="s">
        <v>2700</v>
      </c>
      <c r="B70" s="343" t="s">
        <v>2701</v>
      </c>
      <c r="C70" s="343">
        <v>25</v>
      </c>
      <c r="D70" s="343">
        <v>3963</v>
      </c>
      <c r="E70" s="344"/>
      <c r="F70" s="344"/>
    </row>
    <row r="71" spans="1:6" x14ac:dyDescent="0.2">
      <c r="A71" s="342" t="s">
        <v>2702</v>
      </c>
      <c r="B71" s="343" t="s">
        <v>2638</v>
      </c>
      <c r="C71" s="367"/>
      <c r="D71" s="367"/>
      <c r="E71" s="341"/>
      <c r="F71" s="341"/>
    </row>
    <row r="72" spans="1:6" ht="15.75" x14ac:dyDescent="0.2">
      <c r="A72" s="342" t="s">
        <v>2703</v>
      </c>
      <c r="B72" s="343" t="s">
        <v>2704</v>
      </c>
      <c r="C72" s="343"/>
      <c r="D72" s="343"/>
      <c r="E72" s="344"/>
      <c r="F72" s="344"/>
    </row>
    <row r="73" spans="1:6" x14ac:dyDescent="0.2">
      <c r="A73" s="342" t="s">
        <v>2705</v>
      </c>
      <c r="B73" s="343" t="s">
        <v>2638</v>
      </c>
      <c r="C73" s="343">
        <v>10</v>
      </c>
      <c r="D73" s="343"/>
      <c r="E73" s="344"/>
      <c r="F73" s="344"/>
    </row>
    <row r="74" spans="1:6" ht="15.75" x14ac:dyDescent="0.2">
      <c r="A74" s="342" t="s">
        <v>2706</v>
      </c>
      <c r="B74" s="343" t="s">
        <v>2707</v>
      </c>
      <c r="C74" s="343">
        <v>5</v>
      </c>
      <c r="D74" s="343">
        <v>255</v>
      </c>
      <c r="E74" s="344"/>
      <c r="F74" s="344"/>
    </row>
    <row r="75" spans="1:6" x14ac:dyDescent="0.2">
      <c r="A75" s="342" t="s">
        <v>2708</v>
      </c>
      <c r="B75" s="343" t="s">
        <v>2633</v>
      </c>
      <c r="C75" s="343">
        <v>5</v>
      </c>
      <c r="D75" s="343"/>
      <c r="E75" s="344"/>
      <c r="F75" s="344"/>
    </row>
    <row r="76" spans="1:6" x14ac:dyDescent="0.2">
      <c r="A76" s="342" t="s">
        <v>2709</v>
      </c>
      <c r="B76" s="343" t="s">
        <v>2662</v>
      </c>
      <c r="C76" s="343" t="s">
        <v>2692</v>
      </c>
      <c r="D76" s="343"/>
      <c r="E76" s="341"/>
      <c r="F76" s="341"/>
    </row>
    <row r="77" spans="1:6" x14ac:dyDescent="0.2">
      <c r="A77" s="342" t="s">
        <v>2710</v>
      </c>
      <c r="B77" s="343" t="s">
        <v>2711</v>
      </c>
      <c r="C77" s="343">
        <v>2500</v>
      </c>
      <c r="D77" s="343">
        <v>255</v>
      </c>
      <c r="E77" s="344"/>
      <c r="F77" s="344"/>
    </row>
    <row r="78" spans="1:6" x14ac:dyDescent="0.2">
      <c r="A78" s="342" t="s">
        <v>2712</v>
      </c>
      <c r="B78" s="343" t="s">
        <v>2633</v>
      </c>
      <c r="C78" s="343">
        <v>200</v>
      </c>
      <c r="D78" s="343">
        <v>16</v>
      </c>
      <c r="E78" s="344"/>
      <c r="F78" s="344"/>
    </row>
    <row r="79" spans="1:6" x14ac:dyDescent="0.2">
      <c r="A79" s="342" t="s">
        <v>2713</v>
      </c>
      <c r="B79" s="343" t="s">
        <v>2714</v>
      </c>
      <c r="C79" s="343">
        <v>100</v>
      </c>
      <c r="D79" s="343">
        <v>255</v>
      </c>
      <c r="E79" s="344"/>
      <c r="F79" s="344"/>
    </row>
    <row r="80" spans="1:6" x14ac:dyDescent="0.2">
      <c r="A80" s="342" t="s">
        <v>2715</v>
      </c>
      <c r="B80" s="343" t="s">
        <v>2716</v>
      </c>
      <c r="C80" s="343">
        <v>20</v>
      </c>
      <c r="D80" s="343">
        <v>255</v>
      </c>
      <c r="E80" s="344"/>
      <c r="F80" s="344"/>
    </row>
    <row r="81" spans="1:6" x14ac:dyDescent="0.2">
      <c r="A81" s="342" t="s">
        <v>2717</v>
      </c>
      <c r="B81" s="343" t="s">
        <v>2621</v>
      </c>
      <c r="C81" s="343">
        <v>0</v>
      </c>
      <c r="D81" s="343">
        <v>255</v>
      </c>
      <c r="E81" s="344"/>
      <c r="F81" s="344"/>
    </row>
    <row r="82" spans="1:6" x14ac:dyDescent="0.2">
      <c r="A82" s="342" t="s">
        <v>2718</v>
      </c>
      <c r="B82" s="343" t="s">
        <v>2719</v>
      </c>
      <c r="C82" s="343">
        <v>100</v>
      </c>
      <c r="D82" s="343"/>
      <c r="E82" s="344"/>
      <c r="F82" s="344"/>
    </row>
    <row r="83" spans="1:6" x14ac:dyDescent="0.2">
      <c r="A83" s="368" t="s">
        <v>2720</v>
      </c>
      <c r="B83" s="350" t="s">
        <v>2721</v>
      </c>
      <c r="C83" s="350">
        <v>0.1</v>
      </c>
      <c r="D83" s="350"/>
      <c r="E83" s="369"/>
      <c r="F83" s="369"/>
    </row>
    <row r="84" spans="1:6" x14ac:dyDescent="0.2">
      <c r="A84" s="359" t="s">
        <v>2722</v>
      </c>
      <c r="B84" s="360" t="s">
        <v>2662</v>
      </c>
      <c r="C84" s="360"/>
      <c r="D84" s="360"/>
      <c r="E84" s="370"/>
      <c r="F84" s="370"/>
    </row>
    <row r="85" spans="1:6" x14ac:dyDescent="0.2">
      <c r="A85" s="359" t="s">
        <v>2723</v>
      </c>
      <c r="B85" s="371"/>
      <c r="C85" s="360"/>
      <c r="D85" s="360"/>
      <c r="E85" s="370"/>
      <c r="F85" s="370"/>
    </row>
    <row r="86" spans="1:6" ht="13.5" thickBot="1" x14ac:dyDescent="0.25">
      <c r="A86" s="362" t="s">
        <v>2724</v>
      </c>
      <c r="B86" s="363" t="s">
        <v>2725</v>
      </c>
      <c r="C86" s="363"/>
      <c r="D86" s="363"/>
      <c r="E86" s="364"/>
      <c r="F86" s="364"/>
    </row>
    <row r="87" spans="1:6" ht="13.5" thickTop="1" x14ac:dyDescent="0.2">
      <c r="A87" s="352" t="s">
        <v>2726</v>
      </c>
      <c r="B87" s="353" t="s">
        <v>2727</v>
      </c>
      <c r="C87" s="353">
        <v>0.1</v>
      </c>
      <c r="D87" s="353"/>
      <c r="E87" s="372"/>
      <c r="F87" s="372"/>
    </row>
    <row r="88" spans="1:6" x14ac:dyDescent="0.2">
      <c r="A88" s="342" t="s">
        <v>2728</v>
      </c>
      <c r="B88" s="343" t="s">
        <v>2727</v>
      </c>
      <c r="C88" s="343">
        <v>0.1</v>
      </c>
      <c r="D88" s="343"/>
      <c r="E88" s="341"/>
      <c r="F88" s="341"/>
    </row>
    <row r="89" spans="1:6" x14ac:dyDescent="0.2">
      <c r="A89" s="342" t="s">
        <v>2729</v>
      </c>
      <c r="B89" s="343" t="s">
        <v>2727</v>
      </c>
      <c r="C89" s="343">
        <v>0.1</v>
      </c>
      <c r="D89" s="343"/>
      <c r="E89" s="341"/>
      <c r="F89" s="341"/>
    </row>
    <row r="90" spans="1:6" x14ac:dyDescent="0.2">
      <c r="A90" s="342" t="s">
        <v>2730</v>
      </c>
      <c r="B90" s="343" t="s">
        <v>2727</v>
      </c>
      <c r="C90" s="343">
        <v>0.1</v>
      </c>
      <c r="D90" s="343"/>
      <c r="E90" s="341"/>
      <c r="F90" s="341"/>
    </row>
    <row r="91" spans="1:6" x14ac:dyDescent="0.2">
      <c r="A91" s="342" t="s">
        <v>2731</v>
      </c>
      <c r="B91" s="343" t="s">
        <v>2727</v>
      </c>
      <c r="C91" s="343">
        <v>0.1</v>
      </c>
      <c r="D91" s="343"/>
      <c r="E91" s="341"/>
      <c r="F91" s="341"/>
    </row>
    <row r="92" spans="1:6" x14ac:dyDescent="0.2">
      <c r="A92" s="342" t="s">
        <v>2732</v>
      </c>
      <c r="B92" s="343" t="s">
        <v>2727</v>
      </c>
      <c r="C92" s="343">
        <v>0.1</v>
      </c>
      <c r="D92" s="343"/>
      <c r="E92" s="341"/>
      <c r="F92" s="341"/>
    </row>
    <row r="93" spans="1:6" x14ac:dyDescent="0.2">
      <c r="A93" s="342" t="s">
        <v>2733</v>
      </c>
      <c r="B93" s="343" t="s">
        <v>2727</v>
      </c>
      <c r="C93" s="343">
        <v>0.03</v>
      </c>
      <c r="D93" s="343"/>
      <c r="E93" s="341"/>
      <c r="F93" s="341"/>
    </row>
    <row r="94" spans="1:6" x14ac:dyDescent="0.2">
      <c r="A94" s="342" t="s">
        <v>2734</v>
      </c>
      <c r="B94" s="343" t="s">
        <v>2727</v>
      </c>
      <c r="C94" s="343">
        <v>0.03</v>
      </c>
      <c r="D94" s="343"/>
      <c r="E94" s="341"/>
      <c r="F94" s="341"/>
    </row>
    <row r="95" spans="1:6" x14ac:dyDescent="0.2">
      <c r="A95" s="342" t="s">
        <v>2735</v>
      </c>
      <c r="B95" s="343" t="s">
        <v>2727</v>
      </c>
      <c r="C95" s="343">
        <v>0.1</v>
      </c>
      <c r="D95" s="343"/>
      <c r="E95" s="341"/>
      <c r="F95" s="341"/>
    </row>
    <row r="96" spans="1:6" x14ac:dyDescent="0.2">
      <c r="A96" s="342" t="s">
        <v>2736</v>
      </c>
      <c r="B96" s="343" t="s">
        <v>2727</v>
      </c>
      <c r="C96" s="343">
        <v>0.03</v>
      </c>
      <c r="D96" s="343"/>
      <c r="E96" s="341"/>
      <c r="F96" s="341"/>
    </row>
    <row r="97" spans="1:6" ht="25.5" x14ac:dyDescent="0.2">
      <c r="A97" s="342" t="s">
        <v>2737</v>
      </c>
      <c r="B97" s="343" t="s">
        <v>2727</v>
      </c>
      <c r="C97" s="343">
        <v>0.03</v>
      </c>
      <c r="D97" s="343"/>
      <c r="E97" s="341"/>
      <c r="F97" s="341"/>
    </row>
    <row r="98" spans="1:6" x14ac:dyDescent="0.2">
      <c r="A98" s="342" t="s">
        <v>2738</v>
      </c>
      <c r="B98" s="343" t="s">
        <v>2727</v>
      </c>
      <c r="C98" s="343">
        <v>0.1</v>
      </c>
      <c r="D98" s="343"/>
      <c r="E98" s="341"/>
      <c r="F98" s="341"/>
    </row>
    <row r="99" spans="1:6" x14ac:dyDescent="0.2">
      <c r="A99" s="342" t="s">
        <v>2739</v>
      </c>
      <c r="B99" s="343" t="s">
        <v>2727</v>
      </c>
      <c r="C99" s="343">
        <v>0.1</v>
      </c>
      <c r="D99" s="343"/>
      <c r="E99" s="341"/>
      <c r="F99" s="341"/>
    </row>
    <row r="100" spans="1:6" x14ac:dyDescent="0.2">
      <c r="A100" s="342" t="s">
        <v>2740</v>
      </c>
      <c r="B100" s="343" t="s">
        <v>2727</v>
      </c>
      <c r="C100" s="343">
        <v>0.1</v>
      </c>
      <c r="D100" s="343"/>
      <c r="E100" s="341"/>
      <c r="F100" s="341"/>
    </row>
    <row r="101" spans="1:6" x14ac:dyDescent="0.2">
      <c r="A101" s="342" t="s">
        <v>2741</v>
      </c>
      <c r="B101" s="343" t="s">
        <v>2727</v>
      </c>
      <c r="C101" s="343">
        <v>0.1</v>
      </c>
      <c r="D101" s="343"/>
      <c r="E101" s="341"/>
      <c r="F101" s="341"/>
    </row>
    <row r="102" spans="1:6" x14ac:dyDescent="0.2">
      <c r="A102" s="342" t="s">
        <v>2742</v>
      </c>
      <c r="B102" s="343" t="s">
        <v>2727</v>
      </c>
      <c r="C102" s="343">
        <v>0.1</v>
      </c>
      <c r="D102" s="343"/>
      <c r="E102" s="341"/>
      <c r="F102" s="341"/>
    </row>
    <row r="103" spans="1:6" x14ac:dyDescent="0.2">
      <c r="A103" s="342" t="s">
        <v>2743</v>
      </c>
      <c r="B103" s="343" t="s">
        <v>2727</v>
      </c>
      <c r="C103" s="343">
        <v>0.1</v>
      </c>
      <c r="D103" s="343"/>
      <c r="E103" s="341"/>
      <c r="F103" s="341"/>
    </row>
    <row r="104" spans="1:6" x14ac:dyDescent="0.2">
      <c r="A104" s="342" t="s">
        <v>2744</v>
      </c>
      <c r="B104" s="343" t="s">
        <v>2727</v>
      </c>
      <c r="C104" s="343">
        <v>0.1</v>
      </c>
      <c r="D104" s="343"/>
      <c r="E104" s="341"/>
      <c r="F104" s="341"/>
    </row>
    <row r="105" spans="1:6" ht="13.5" thickBot="1" x14ac:dyDescent="0.25">
      <c r="A105" s="373" t="s">
        <v>2745</v>
      </c>
      <c r="B105" s="374" t="s">
        <v>2727</v>
      </c>
      <c r="C105" s="374">
        <v>0.1</v>
      </c>
      <c r="D105" s="374"/>
      <c r="E105" s="375"/>
      <c r="F105" s="375"/>
    </row>
    <row r="106" spans="1:6" ht="13.5" thickTop="1" x14ac:dyDescent="0.2">
      <c r="A106" s="376" t="s">
        <v>2746</v>
      </c>
      <c r="B106" s="356" t="s">
        <v>2727</v>
      </c>
      <c r="C106" s="356">
        <v>0.1</v>
      </c>
      <c r="D106" s="377"/>
      <c r="E106" s="378"/>
      <c r="F106" s="378"/>
    </row>
    <row r="107" spans="1:6" x14ac:dyDescent="0.2">
      <c r="A107" s="379" t="s">
        <v>2747</v>
      </c>
      <c r="B107" s="380" t="s">
        <v>2727</v>
      </c>
      <c r="C107" s="380">
        <v>0.1</v>
      </c>
      <c r="D107" s="380"/>
      <c r="E107" s="366"/>
      <c r="F107" s="366"/>
    </row>
    <row r="108" spans="1:6" x14ac:dyDescent="0.2">
      <c r="A108" s="342" t="s">
        <v>2748</v>
      </c>
      <c r="B108" s="343" t="s">
        <v>2727</v>
      </c>
      <c r="C108" s="343">
        <v>0.1</v>
      </c>
      <c r="D108" s="343"/>
      <c r="E108" s="341"/>
      <c r="F108" s="341"/>
    </row>
    <row r="109" spans="1:6" x14ac:dyDescent="0.2">
      <c r="A109" s="342" t="s">
        <v>2749</v>
      </c>
      <c r="B109" s="343" t="s">
        <v>2727</v>
      </c>
      <c r="C109" s="343">
        <v>0.1</v>
      </c>
      <c r="D109" s="343"/>
      <c r="E109" s="341"/>
      <c r="F109" s="341"/>
    </row>
    <row r="110" spans="1:6" x14ac:dyDescent="0.2">
      <c r="A110" s="342" t="s">
        <v>2750</v>
      </c>
      <c r="B110" s="343" t="s">
        <v>2727</v>
      </c>
      <c r="C110" s="343">
        <v>0.1</v>
      </c>
      <c r="D110" s="343"/>
      <c r="E110" s="341"/>
      <c r="F110" s="341"/>
    </row>
    <row r="111" spans="1:6" x14ac:dyDescent="0.2">
      <c r="A111" s="342" t="s">
        <v>2751</v>
      </c>
      <c r="B111" s="343" t="s">
        <v>2727</v>
      </c>
      <c r="C111" s="343">
        <v>0.1</v>
      </c>
      <c r="D111" s="343"/>
      <c r="E111" s="341"/>
      <c r="F111" s="341"/>
    </row>
    <row r="112" spans="1:6" x14ac:dyDescent="0.2">
      <c r="A112" s="342" t="s">
        <v>2752</v>
      </c>
      <c r="B112" s="343" t="s">
        <v>2727</v>
      </c>
      <c r="C112" s="343">
        <v>0.1</v>
      </c>
      <c r="D112" s="343"/>
      <c r="E112" s="341"/>
      <c r="F112" s="341"/>
    </row>
    <row r="113" spans="1:6" x14ac:dyDescent="0.2">
      <c r="A113" s="342" t="s">
        <v>2753</v>
      </c>
      <c r="B113" s="343" t="s">
        <v>2727</v>
      </c>
      <c r="C113" s="343">
        <v>0.1</v>
      </c>
      <c r="D113" s="343"/>
      <c r="E113" s="341"/>
      <c r="F113" s="341"/>
    </row>
    <row r="114" spans="1:6" x14ac:dyDescent="0.2">
      <c r="A114" s="342" t="s">
        <v>2754</v>
      </c>
      <c r="B114" s="343" t="s">
        <v>2727</v>
      </c>
      <c r="C114" s="343">
        <v>0.1</v>
      </c>
      <c r="D114" s="343"/>
      <c r="E114" s="341"/>
      <c r="F114" s="341"/>
    </row>
    <row r="115" spans="1:6" x14ac:dyDescent="0.2">
      <c r="A115" s="342" t="s">
        <v>2755</v>
      </c>
      <c r="B115" s="343" t="s">
        <v>2727</v>
      </c>
      <c r="C115" s="343">
        <v>0.1</v>
      </c>
      <c r="D115" s="343"/>
      <c r="E115" s="341"/>
      <c r="F115" s="341"/>
    </row>
    <row r="116" spans="1:6" x14ac:dyDescent="0.2">
      <c r="A116" s="342" t="s">
        <v>2756</v>
      </c>
      <c r="B116" s="343" t="s">
        <v>2727</v>
      </c>
      <c r="C116" s="343">
        <v>0.1</v>
      </c>
      <c r="D116" s="343"/>
      <c r="E116" s="341"/>
      <c r="F116" s="341"/>
    </row>
    <row r="117" spans="1:6" x14ac:dyDescent="0.2">
      <c r="A117" s="342" t="s">
        <v>2757</v>
      </c>
      <c r="B117" s="343" t="s">
        <v>2727</v>
      </c>
      <c r="C117" s="343">
        <v>0.1</v>
      </c>
      <c r="D117" s="343"/>
      <c r="E117" s="341"/>
      <c r="F117" s="341"/>
    </row>
    <row r="118" spans="1:6" x14ac:dyDescent="0.2">
      <c r="A118" s="342" t="s">
        <v>2758</v>
      </c>
      <c r="B118" s="343" t="s">
        <v>2727</v>
      </c>
      <c r="C118" s="343">
        <v>0.1</v>
      </c>
      <c r="D118" s="343"/>
      <c r="E118" s="341"/>
      <c r="F118" s="341"/>
    </row>
    <row r="119" spans="1:6" x14ac:dyDescent="0.2">
      <c r="A119" s="342" t="s">
        <v>2759</v>
      </c>
      <c r="B119" s="343" t="s">
        <v>2727</v>
      </c>
      <c r="C119" s="343">
        <v>0.1</v>
      </c>
      <c r="D119" s="343"/>
      <c r="E119" s="341"/>
      <c r="F119" s="341"/>
    </row>
    <row r="120" spans="1:6" x14ac:dyDescent="0.2">
      <c r="A120" s="342" t="s">
        <v>2760</v>
      </c>
      <c r="B120" s="343" t="s">
        <v>2727</v>
      </c>
      <c r="C120" s="343">
        <v>0.1</v>
      </c>
      <c r="D120" s="343"/>
      <c r="E120" s="341"/>
      <c r="F120" s="341"/>
    </row>
    <row r="121" spans="1:6" x14ac:dyDescent="0.2">
      <c r="A121" s="342" t="s">
        <v>2761</v>
      </c>
      <c r="B121" s="343" t="s">
        <v>2727</v>
      </c>
      <c r="C121" s="343">
        <v>0.1</v>
      </c>
      <c r="D121" s="343"/>
      <c r="E121" s="341"/>
      <c r="F121" s="341"/>
    </row>
    <row r="122" spans="1:6" x14ac:dyDescent="0.2">
      <c r="A122" s="342" t="s">
        <v>2762</v>
      </c>
      <c r="B122" s="343" t="s">
        <v>2727</v>
      </c>
      <c r="C122" s="343">
        <v>0.1</v>
      </c>
      <c r="D122" s="343"/>
      <c r="E122" s="341"/>
      <c r="F122" s="341"/>
    </row>
    <row r="123" spans="1:6" x14ac:dyDescent="0.2">
      <c r="A123" s="342" t="s">
        <v>2763</v>
      </c>
      <c r="B123" s="343" t="s">
        <v>2727</v>
      </c>
      <c r="C123" s="343">
        <v>0.1</v>
      </c>
      <c r="D123" s="343"/>
      <c r="E123" s="341"/>
      <c r="F123" s="341"/>
    </row>
    <row r="124" spans="1:6" x14ac:dyDescent="0.2">
      <c r="A124" s="342" t="s">
        <v>2764</v>
      </c>
      <c r="B124" s="343" t="s">
        <v>2727</v>
      </c>
      <c r="C124" s="343">
        <v>0.1</v>
      </c>
      <c r="D124" s="343"/>
      <c r="E124" s="341"/>
      <c r="F124" s="341"/>
    </row>
    <row r="125" spans="1:6" x14ac:dyDescent="0.2">
      <c r="A125" s="342" t="s">
        <v>2765</v>
      </c>
      <c r="B125" s="343" t="s">
        <v>2727</v>
      </c>
      <c r="C125" s="343">
        <v>0.1</v>
      </c>
      <c r="D125" s="343"/>
      <c r="E125" s="341"/>
      <c r="F125" s="341"/>
    </row>
    <row r="126" spans="1:6" x14ac:dyDescent="0.2">
      <c r="A126" s="342" t="s">
        <v>2766</v>
      </c>
      <c r="B126" s="343" t="s">
        <v>2727</v>
      </c>
      <c r="C126" s="343">
        <v>0.1</v>
      </c>
      <c r="D126" s="343"/>
      <c r="E126" s="341"/>
      <c r="F126" s="341"/>
    </row>
    <row r="127" spans="1:6" x14ac:dyDescent="0.2">
      <c r="A127" s="342" t="s">
        <v>2767</v>
      </c>
      <c r="B127" s="343" t="s">
        <v>2727</v>
      </c>
      <c r="C127" s="343">
        <v>0.1</v>
      </c>
      <c r="D127" s="343"/>
      <c r="E127" s="341"/>
      <c r="F127" s="341"/>
    </row>
    <row r="128" spans="1:6" x14ac:dyDescent="0.2">
      <c r="A128" s="342" t="s">
        <v>2768</v>
      </c>
      <c r="B128" s="343" t="s">
        <v>2727</v>
      </c>
      <c r="C128" s="343">
        <v>0.1</v>
      </c>
      <c r="D128" s="343"/>
      <c r="E128" s="341"/>
      <c r="F128" s="341"/>
    </row>
    <row r="129" spans="1:6" x14ac:dyDescent="0.2">
      <c r="A129" s="342" t="s">
        <v>2769</v>
      </c>
      <c r="B129" s="343" t="s">
        <v>2727</v>
      </c>
      <c r="C129" s="343">
        <v>0.1</v>
      </c>
      <c r="D129" s="343"/>
      <c r="E129" s="341"/>
      <c r="F129" s="341"/>
    </row>
    <row r="130" spans="1:6" x14ac:dyDescent="0.2">
      <c r="A130" s="342" t="s">
        <v>2770</v>
      </c>
      <c r="B130" s="343" t="s">
        <v>2727</v>
      </c>
      <c r="C130" s="343">
        <v>0.1</v>
      </c>
      <c r="D130" s="343"/>
      <c r="E130" s="341"/>
      <c r="F130" s="341"/>
    </row>
    <row r="131" spans="1:6" x14ac:dyDescent="0.2">
      <c r="A131" s="342" t="s">
        <v>2771</v>
      </c>
      <c r="B131" s="343" t="s">
        <v>2727</v>
      </c>
      <c r="C131" s="343">
        <v>0.1</v>
      </c>
      <c r="D131" s="343"/>
      <c r="E131" s="341"/>
      <c r="F131" s="341"/>
    </row>
    <row r="132" spans="1:6" x14ac:dyDescent="0.2">
      <c r="A132" s="342" t="s">
        <v>2772</v>
      </c>
      <c r="B132" s="343" t="s">
        <v>2727</v>
      </c>
      <c r="C132" s="343">
        <v>0.1</v>
      </c>
      <c r="D132" s="343"/>
      <c r="E132" s="341"/>
      <c r="F132" s="341"/>
    </row>
    <row r="133" spans="1:6" x14ac:dyDescent="0.2">
      <c r="A133" s="342" t="s">
        <v>2773</v>
      </c>
      <c r="B133" s="343" t="s">
        <v>2727</v>
      </c>
      <c r="C133" s="343">
        <v>0.1</v>
      </c>
      <c r="D133" s="343"/>
      <c r="E133" s="341"/>
      <c r="F133" s="341"/>
    </row>
    <row r="134" spans="1:6" x14ac:dyDescent="0.2">
      <c r="A134" s="342" t="s">
        <v>2774</v>
      </c>
      <c r="B134" s="343" t="s">
        <v>2727</v>
      </c>
      <c r="C134" s="343">
        <v>0.1</v>
      </c>
      <c r="D134" s="343"/>
      <c r="E134" s="341"/>
      <c r="F134" s="341"/>
    </row>
    <row r="135" spans="1:6" x14ac:dyDescent="0.2">
      <c r="A135" s="342" t="s">
        <v>2775</v>
      </c>
      <c r="B135" s="343" t="s">
        <v>2727</v>
      </c>
      <c r="C135" s="343">
        <v>0.1</v>
      </c>
      <c r="D135" s="343"/>
      <c r="E135" s="341"/>
      <c r="F135" s="341"/>
    </row>
    <row r="136" spans="1:6" x14ac:dyDescent="0.2">
      <c r="A136" s="342" t="s">
        <v>2776</v>
      </c>
      <c r="B136" s="343" t="s">
        <v>2727</v>
      </c>
      <c r="C136" s="343">
        <v>0.1</v>
      </c>
      <c r="D136" s="343"/>
      <c r="E136" s="341"/>
      <c r="F136" s="341"/>
    </row>
    <row r="137" spans="1:6" x14ac:dyDescent="0.2">
      <c r="A137" s="342" t="s">
        <v>2777</v>
      </c>
      <c r="B137" s="343" t="s">
        <v>2727</v>
      </c>
      <c r="C137" s="343">
        <v>0.1</v>
      </c>
      <c r="D137" s="343"/>
      <c r="E137" s="341"/>
      <c r="F137" s="341"/>
    </row>
    <row r="138" spans="1:6" x14ac:dyDescent="0.2">
      <c r="A138" s="342" t="s">
        <v>2778</v>
      </c>
      <c r="B138" s="343" t="s">
        <v>2727</v>
      </c>
      <c r="C138" s="343">
        <v>0.1</v>
      </c>
      <c r="D138" s="343"/>
      <c r="E138" s="341"/>
      <c r="F138" s="341"/>
    </row>
    <row r="139" spans="1:6" x14ac:dyDescent="0.2">
      <c r="A139" s="342" t="s">
        <v>2779</v>
      </c>
      <c r="B139" s="343" t="s">
        <v>2727</v>
      </c>
      <c r="C139" s="343">
        <v>0.1</v>
      </c>
      <c r="D139" s="343"/>
      <c r="E139" s="341"/>
      <c r="F139" s="341"/>
    </row>
    <row r="140" spans="1:6" x14ac:dyDescent="0.2">
      <c r="A140" s="342" t="s">
        <v>2780</v>
      </c>
      <c r="B140" s="343" t="s">
        <v>2727</v>
      </c>
      <c r="C140" s="343">
        <v>0.1</v>
      </c>
      <c r="D140" s="343"/>
      <c r="E140" s="341"/>
      <c r="F140" s="341"/>
    </row>
    <row r="141" spans="1:6" x14ac:dyDescent="0.2">
      <c r="A141" s="342" t="s">
        <v>2781</v>
      </c>
      <c r="B141" s="343" t="s">
        <v>2727</v>
      </c>
      <c r="C141" s="343">
        <v>0.1</v>
      </c>
      <c r="D141" s="343"/>
      <c r="E141" s="341"/>
      <c r="F141" s="341"/>
    </row>
    <row r="142" spans="1:6" x14ac:dyDescent="0.2">
      <c r="A142" s="368" t="s">
        <v>2782</v>
      </c>
      <c r="B142" s="350" t="s">
        <v>2727</v>
      </c>
      <c r="C142" s="350">
        <v>0.1</v>
      </c>
      <c r="D142" s="350"/>
      <c r="E142" s="381"/>
      <c r="F142" s="381"/>
    </row>
    <row r="143" spans="1:6" ht="13.5" thickBot="1" x14ac:dyDescent="0.25">
      <c r="A143" s="362" t="s">
        <v>2783</v>
      </c>
      <c r="B143" s="363" t="s">
        <v>2727</v>
      </c>
      <c r="C143" s="363">
        <v>0.1</v>
      </c>
      <c r="D143" s="363"/>
      <c r="E143" s="382"/>
      <c r="F143" s="382"/>
    </row>
    <row r="144" spans="1:6" ht="13.5" thickTop="1" x14ac:dyDescent="0.2">
      <c r="A144" s="379" t="s">
        <v>2784</v>
      </c>
      <c r="B144" s="380" t="s">
        <v>2785</v>
      </c>
      <c r="C144" s="380">
        <v>0.1</v>
      </c>
      <c r="D144" s="380"/>
      <c r="E144" s="366"/>
      <c r="F144" s="366"/>
    </row>
    <row r="145" spans="1:6" ht="13.5" thickBot="1" x14ac:dyDescent="0.25">
      <c r="A145" s="373" t="s">
        <v>2786</v>
      </c>
      <c r="B145" s="374" t="s">
        <v>2785</v>
      </c>
      <c r="C145" s="374">
        <v>0.1</v>
      </c>
      <c r="D145" s="374"/>
      <c r="E145" s="375"/>
      <c r="F145" s="375"/>
    </row>
    <row r="146" spans="1:6" ht="13.5" thickTop="1" x14ac:dyDescent="0.2">
      <c r="A146" s="379" t="s">
        <v>2787</v>
      </c>
      <c r="B146" s="380" t="s">
        <v>2727</v>
      </c>
      <c r="C146" s="380"/>
      <c r="D146" s="380"/>
      <c r="E146" s="366"/>
      <c r="F146" s="366"/>
    </row>
    <row r="147" spans="1:6" x14ac:dyDescent="0.2">
      <c r="A147" s="342" t="s">
        <v>2788</v>
      </c>
      <c r="B147" s="343" t="s">
        <v>2727</v>
      </c>
      <c r="C147" s="343"/>
      <c r="D147" s="343"/>
      <c r="E147" s="341"/>
      <c r="F147" s="341"/>
    </row>
    <row r="148" spans="1:6" x14ac:dyDescent="0.2">
      <c r="A148" s="342" t="s">
        <v>2789</v>
      </c>
      <c r="B148" s="343" t="s">
        <v>2727</v>
      </c>
      <c r="C148" s="343"/>
      <c r="D148" s="343"/>
      <c r="E148" s="341"/>
      <c r="F148" s="341"/>
    </row>
    <row r="149" spans="1:6" x14ac:dyDescent="0.2">
      <c r="A149" s="342" t="s">
        <v>2790</v>
      </c>
      <c r="B149" s="343" t="s">
        <v>2727</v>
      </c>
      <c r="C149" s="343"/>
      <c r="D149" s="343"/>
      <c r="E149" s="341"/>
      <c r="F149" s="341"/>
    </row>
    <row r="150" spans="1:6" x14ac:dyDescent="0.2">
      <c r="A150" s="342" t="s">
        <v>2791</v>
      </c>
      <c r="B150" s="343" t="s">
        <v>2727</v>
      </c>
      <c r="C150" s="343"/>
      <c r="D150" s="343"/>
      <c r="E150" s="341"/>
      <c r="F150" s="341"/>
    </row>
    <row r="151" spans="1:6" ht="13.5" thickBot="1" x14ac:dyDescent="0.25">
      <c r="A151" s="368" t="s">
        <v>2792</v>
      </c>
      <c r="B151" s="350" t="s">
        <v>2727</v>
      </c>
      <c r="C151" s="350"/>
      <c r="D151" s="350"/>
      <c r="E151" s="381"/>
      <c r="F151" s="381"/>
    </row>
    <row r="152" spans="1:6" ht="13.5" thickTop="1" x14ac:dyDescent="0.2">
      <c r="A152" s="352" t="s">
        <v>2793</v>
      </c>
      <c r="B152" s="353" t="s">
        <v>2727</v>
      </c>
      <c r="C152" s="353"/>
      <c r="D152" s="353"/>
      <c r="E152" s="383"/>
      <c r="F152" s="383"/>
    </row>
    <row r="153" spans="1:6" x14ac:dyDescent="0.2">
      <c r="A153" s="384" t="s">
        <v>2794</v>
      </c>
      <c r="B153" s="343" t="s">
        <v>2727</v>
      </c>
      <c r="C153" s="343"/>
      <c r="D153" s="343"/>
      <c r="E153" s="346"/>
      <c r="F153" s="346"/>
    </row>
    <row r="154" spans="1:6" x14ac:dyDescent="0.2">
      <c r="A154" s="342" t="s">
        <v>2795</v>
      </c>
      <c r="B154" s="343" t="s">
        <v>2727</v>
      </c>
      <c r="C154" s="343"/>
      <c r="D154" s="343"/>
      <c r="E154" s="346"/>
      <c r="F154" s="346"/>
    </row>
    <row r="155" spans="1:6" ht="13.5" thickBot="1" x14ac:dyDescent="0.25">
      <c r="A155" s="373" t="s">
        <v>2796</v>
      </c>
      <c r="B155" s="374" t="s">
        <v>2727</v>
      </c>
      <c r="C155" s="374"/>
      <c r="D155" s="374"/>
      <c r="E155" s="385"/>
      <c r="F155" s="385"/>
    </row>
    <row r="156" spans="1:6" ht="13.5" thickTop="1" x14ac:dyDescent="0.2"/>
  </sheetData>
  <pageMargins left="0.25" right="0.25"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6"/>
  <sheetViews>
    <sheetView topLeftCell="A55" workbookViewId="0">
      <selection activeCell="D63" sqref="D63"/>
    </sheetView>
  </sheetViews>
  <sheetFormatPr defaultRowHeight="12.75" x14ac:dyDescent="0.2"/>
  <cols>
    <col min="1" max="1" width="25.42578125" customWidth="1"/>
    <col min="2" max="2" width="12.28515625" style="63" customWidth="1"/>
    <col min="3" max="3" width="8.140625" style="63" customWidth="1"/>
    <col min="4" max="4" width="17.85546875" style="63" customWidth="1"/>
    <col min="5" max="5" width="16.140625" style="95" customWidth="1"/>
    <col min="6" max="6" width="23" style="95" customWidth="1"/>
  </cols>
  <sheetData>
    <row r="1" spans="1:6" ht="51" x14ac:dyDescent="0.2">
      <c r="A1" s="338" t="s">
        <v>2617</v>
      </c>
      <c r="B1" s="339" t="s">
        <v>2618</v>
      </c>
      <c r="C1" s="339" t="s">
        <v>2619</v>
      </c>
      <c r="D1" s="339" t="s">
        <v>2800</v>
      </c>
      <c r="E1" s="339" t="s">
        <v>2801</v>
      </c>
      <c r="F1" s="339" t="s">
        <v>2802</v>
      </c>
    </row>
    <row r="2" spans="1:6" x14ac:dyDescent="0.2">
      <c r="A2" s="340" t="s">
        <v>2620</v>
      </c>
      <c r="B2" s="341" t="s">
        <v>2621</v>
      </c>
      <c r="C2" s="341">
        <v>0</v>
      </c>
      <c r="D2" s="341">
        <v>19</v>
      </c>
      <c r="E2" s="341">
        <v>5</v>
      </c>
      <c r="F2" s="341">
        <v>26.3</v>
      </c>
    </row>
    <row r="3" spans="1:6" x14ac:dyDescent="0.2">
      <c r="A3" s="342" t="s">
        <v>2622</v>
      </c>
      <c r="B3" s="343" t="s">
        <v>2621</v>
      </c>
      <c r="C3" s="343">
        <v>0</v>
      </c>
      <c r="D3" s="343">
        <v>19</v>
      </c>
      <c r="E3" s="344">
        <v>5</v>
      </c>
      <c r="F3" s="344">
        <v>26.3</v>
      </c>
    </row>
    <row r="4" spans="1:6" ht="25.5" x14ac:dyDescent="0.2">
      <c r="A4" s="342" t="s">
        <v>2623</v>
      </c>
      <c r="B4" s="343" t="s">
        <v>2621</v>
      </c>
      <c r="C4" s="343">
        <v>0</v>
      </c>
      <c r="D4" s="343"/>
      <c r="E4" s="344"/>
      <c r="F4" s="344"/>
    </row>
    <row r="5" spans="1:6" x14ac:dyDescent="0.2">
      <c r="A5" s="345" t="s">
        <v>2624</v>
      </c>
      <c r="B5" s="343" t="s">
        <v>2621</v>
      </c>
      <c r="C5" s="343">
        <v>0</v>
      </c>
      <c r="D5" s="343"/>
      <c r="E5" s="346"/>
      <c r="F5" s="346"/>
    </row>
    <row r="6" spans="1:6" x14ac:dyDescent="0.2">
      <c r="A6" s="342" t="s">
        <v>2625</v>
      </c>
      <c r="B6" s="343" t="s">
        <v>2626</v>
      </c>
      <c r="C6" s="343">
        <v>0</v>
      </c>
      <c r="D6" s="343"/>
      <c r="E6" s="344"/>
      <c r="F6" s="344"/>
    </row>
    <row r="7" spans="1:6" x14ac:dyDescent="0.2">
      <c r="A7" s="347" t="s">
        <v>2627</v>
      </c>
      <c r="B7" s="343" t="s">
        <v>2626</v>
      </c>
      <c r="C7" s="343">
        <v>0</v>
      </c>
      <c r="D7" s="343"/>
      <c r="E7" s="348"/>
      <c r="F7" s="348"/>
    </row>
    <row r="8" spans="1:6" x14ac:dyDescent="0.2">
      <c r="A8" s="347" t="s">
        <v>2628</v>
      </c>
      <c r="B8" s="343" t="s">
        <v>2626</v>
      </c>
      <c r="C8" s="343">
        <v>0</v>
      </c>
      <c r="D8" s="343"/>
      <c r="E8" s="348"/>
      <c r="F8" s="348"/>
    </row>
    <row r="9" spans="1:6" x14ac:dyDescent="0.2">
      <c r="A9" s="347" t="s">
        <v>2629</v>
      </c>
      <c r="B9" s="343" t="s">
        <v>2626</v>
      </c>
      <c r="C9" s="343">
        <v>0</v>
      </c>
      <c r="D9" s="343"/>
      <c r="E9" s="348"/>
      <c r="F9" s="348"/>
    </row>
    <row r="10" spans="1:6" x14ac:dyDescent="0.2">
      <c r="A10" s="347" t="s">
        <v>2630</v>
      </c>
      <c r="B10" s="343" t="s">
        <v>2626</v>
      </c>
      <c r="C10" s="343">
        <v>0</v>
      </c>
      <c r="D10" s="343"/>
      <c r="E10" s="348"/>
      <c r="F10" s="348"/>
    </row>
    <row r="11" spans="1:6" ht="26.25" thickBot="1" x14ac:dyDescent="0.25">
      <c r="A11" s="349" t="s">
        <v>2631</v>
      </c>
      <c r="B11" s="350" t="s">
        <v>2626</v>
      </c>
      <c r="C11" s="350">
        <v>0</v>
      </c>
      <c r="D11" s="350"/>
      <c r="E11" s="351"/>
      <c r="F11" s="351"/>
    </row>
    <row r="12" spans="1:6" ht="13.5" thickTop="1" x14ac:dyDescent="0.2">
      <c r="A12" s="352" t="s">
        <v>2632</v>
      </c>
      <c r="B12" s="353" t="s">
        <v>2633</v>
      </c>
      <c r="C12" s="353">
        <v>0.1</v>
      </c>
      <c r="D12" s="353"/>
      <c r="E12" s="354"/>
      <c r="F12" s="354"/>
    </row>
    <row r="13" spans="1:6" x14ac:dyDescent="0.2">
      <c r="A13" s="342" t="s">
        <v>2634</v>
      </c>
      <c r="B13" s="343" t="s">
        <v>2633</v>
      </c>
      <c r="C13" s="343">
        <v>5</v>
      </c>
      <c r="D13" s="343">
        <v>14</v>
      </c>
      <c r="E13" s="344"/>
      <c r="F13" s="344"/>
    </row>
    <row r="14" spans="1:6" x14ac:dyDescent="0.2">
      <c r="A14" s="342" t="s">
        <v>745</v>
      </c>
      <c r="B14" s="343" t="s">
        <v>2633</v>
      </c>
      <c r="C14" s="343">
        <v>10</v>
      </c>
      <c r="D14" s="343">
        <v>14</v>
      </c>
      <c r="E14" s="341"/>
      <c r="F14" s="341"/>
    </row>
    <row r="15" spans="1:6" x14ac:dyDescent="0.2">
      <c r="A15" s="342" t="s">
        <v>2635</v>
      </c>
      <c r="B15" s="343" t="s">
        <v>2633</v>
      </c>
      <c r="C15" s="343">
        <v>1</v>
      </c>
      <c r="D15" s="343"/>
      <c r="E15" s="344"/>
      <c r="F15" s="344"/>
    </row>
    <row r="16" spans="1:6" x14ac:dyDescent="0.2">
      <c r="A16" s="342" t="s">
        <v>2636</v>
      </c>
      <c r="B16" s="343" t="s">
        <v>2633</v>
      </c>
      <c r="C16" s="343">
        <v>0.01</v>
      </c>
      <c r="D16" s="343"/>
      <c r="E16" s="344"/>
      <c r="F16" s="344"/>
    </row>
    <row r="17" spans="1:6" x14ac:dyDescent="0.2">
      <c r="A17" s="342" t="s">
        <v>2637</v>
      </c>
      <c r="B17" s="343" t="s">
        <v>2638</v>
      </c>
      <c r="C17" s="343">
        <v>1</v>
      </c>
      <c r="D17" s="343"/>
      <c r="E17" s="341"/>
      <c r="F17" s="341"/>
    </row>
    <row r="18" spans="1:6" x14ac:dyDescent="0.2">
      <c r="A18" s="342" t="s">
        <v>751</v>
      </c>
      <c r="B18" s="343" t="s">
        <v>2633</v>
      </c>
      <c r="C18" s="343">
        <v>10</v>
      </c>
      <c r="D18" s="343">
        <v>14</v>
      </c>
      <c r="E18" s="344"/>
      <c r="F18" s="344"/>
    </row>
    <row r="19" spans="1:6" x14ac:dyDescent="0.2">
      <c r="A19" s="342" t="s">
        <v>2639</v>
      </c>
      <c r="B19" s="343" t="s">
        <v>2633</v>
      </c>
      <c r="C19" s="343">
        <v>5</v>
      </c>
      <c r="D19" s="343">
        <v>14</v>
      </c>
      <c r="E19" s="341"/>
      <c r="F19" s="341"/>
    </row>
    <row r="20" spans="1:6" x14ac:dyDescent="0.2">
      <c r="A20" s="342" t="s">
        <v>2640</v>
      </c>
      <c r="B20" s="343" t="s">
        <v>2633</v>
      </c>
      <c r="C20" s="343">
        <v>50</v>
      </c>
      <c r="D20" s="343">
        <v>14</v>
      </c>
      <c r="E20" s="341"/>
      <c r="F20" s="341"/>
    </row>
    <row r="21" spans="1:6" x14ac:dyDescent="0.2">
      <c r="A21" s="342" t="s">
        <v>2641</v>
      </c>
      <c r="B21" s="343" t="s">
        <v>2638</v>
      </c>
      <c r="C21" s="343">
        <v>2</v>
      </c>
      <c r="D21" s="343">
        <v>14</v>
      </c>
      <c r="E21" s="341"/>
      <c r="F21" s="341"/>
    </row>
    <row r="22" spans="1:6" x14ac:dyDescent="0.2">
      <c r="A22" s="342" t="s">
        <v>2642</v>
      </c>
      <c r="B22" s="343" t="s">
        <v>2633</v>
      </c>
      <c r="C22" s="343">
        <v>50</v>
      </c>
      <c r="D22" s="343">
        <v>14</v>
      </c>
      <c r="E22" s="341"/>
      <c r="F22" s="341"/>
    </row>
    <row r="23" spans="1:6" x14ac:dyDescent="0.2">
      <c r="A23" s="342" t="s">
        <v>2643</v>
      </c>
      <c r="B23" s="343" t="s">
        <v>2633</v>
      </c>
      <c r="C23" s="343">
        <v>3</v>
      </c>
      <c r="D23" s="343">
        <v>15</v>
      </c>
      <c r="E23" s="341"/>
      <c r="F23" s="341"/>
    </row>
    <row r="24" spans="1:6" x14ac:dyDescent="0.2">
      <c r="A24" s="342" t="s">
        <v>2644</v>
      </c>
      <c r="B24" s="343" t="s">
        <v>2633</v>
      </c>
      <c r="C24" s="343">
        <v>0.1</v>
      </c>
      <c r="D24" s="343"/>
      <c r="E24" s="346"/>
      <c r="F24" s="346"/>
    </row>
    <row r="25" spans="1:6" x14ac:dyDescent="0.2">
      <c r="A25" s="342" t="s">
        <v>2645</v>
      </c>
      <c r="B25" s="343" t="s">
        <v>2638</v>
      </c>
      <c r="C25" s="343">
        <v>1.5</v>
      </c>
      <c r="D25" s="343">
        <v>14</v>
      </c>
      <c r="E25" s="341"/>
      <c r="F25" s="341"/>
    </row>
    <row r="26" spans="1:6" x14ac:dyDescent="0.2">
      <c r="A26" s="342" t="s">
        <v>2646</v>
      </c>
      <c r="B26" s="343" t="s">
        <v>2633</v>
      </c>
      <c r="C26" s="343">
        <v>10</v>
      </c>
      <c r="D26" s="343">
        <v>14</v>
      </c>
      <c r="E26" s="341"/>
      <c r="F26" s="341"/>
    </row>
    <row r="27" spans="1:6" x14ac:dyDescent="0.2">
      <c r="A27" s="342" t="s">
        <v>2647</v>
      </c>
      <c r="B27" s="343" t="s">
        <v>2633</v>
      </c>
      <c r="C27" s="343">
        <v>1</v>
      </c>
      <c r="D27" s="343">
        <v>14</v>
      </c>
      <c r="E27" s="341"/>
      <c r="F27" s="341"/>
    </row>
    <row r="28" spans="1:6" x14ac:dyDescent="0.2">
      <c r="A28" s="342" t="s">
        <v>2648</v>
      </c>
      <c r="B28" s="343" t="s">
        <v>2633</v>
      </c>
      <c r="C28" s="343">
        <v>20</v>
      </c>
      <c r="D28" s="343">
        <v>14</v>
      </c>
      <c r="E28" s="341"/>
      <c r="F28" s="341"/>
    </row>
    <row r="29" spans="1:6" ht="15.75" x14ac:dyDescent="0.2">
      <c r="A29" s="342" t="s">
        <v>2649</v>
      </c>
      <c r="B29" s="343" t="s">
        <v>2650</v>
      </c>
      <c r="C29" s="343">
        <v>50</v>
      </c>
      <c r="D29" s="343">
        <v>14</v>
      </c>
      <c r="E29" s="341"/>
      <c r="F29" s="341"/>
    </row>
    <row r="30" spans="1:6" ht="15.75" x14ac:dyDescent="0.2">
      <c r="A30" s="342" t="s">
        <v>2651</v>
      </c>
      <c r="B30" s="343" t="s">
        <v>2652</v>
      </c>
      <c r="C30" s="343">
        <v>0.5</v>
      </c>
      <c r="D30" s="343">
        <v>14</v>
      </c>
      <c r="E30" s="341"/>
      <c r="F30" s="341"/>
    </row>
    <row r="31" spans="1:6" ht="15.75" x14ac:dyDescent="0.2">
      <c r="A31" s="342" t="s">
        <v>2653</v>
      </c>
      <c r="B31" s="343" t="s">
        <v>2652</v>
      </c>
      <c r="C31" s="343">
        <v>0.1</v>
      </c>
      <c r="D31" s="343"/>
      <c r="E31" s="341"/>
      <c r="F31" s="341"/>
    </row>
    <row r="32" spans="1:6" ht="15.75" x14ac:dyDescent="0.2">
      <c r="A32" s="342" t="s">
        <v>2654</v>
      </c>
      <c r="B32" s="343" t="s">
        <v>2652</v>
      </c>
      <c r="C32" s="343">
        <v>1</v>
      </c>
      <c r="D32" s="343"/>
      <c r="E32" s="341"/>
      <c r="F32" s="341"/>
    </row>
    <row r="33" spans="1:6" x14ac:dyDescent="0.2">
      <c r="A33" s="342" t="s">
        <v>2655</v>
      </c>
      <c r="B33" s="343" t="s">
        <v>2633</v>
      </c>
      <c r="C33" s="343">
        <v>0.5</v>
      </c>
      <c r="D33" s="343">
        <v>15</v>
      </c>
      <c r="E33" s="341"/>
      <c r="F33" s="341"/>
    </row>
    <row r="34" spans="1:6" ht="25.5" x14ac:dyDescent="0.2">
      <c r="A34" s="342" t="s">
        <v>2656</v>
      </c>
      <c r="B34" s="343" t="s">
        <v>2633</v>
      </c>
      <c r="C34" s="343">
        <v>0.1</v>
      </c>
      <c r="D34" s="343">
        <v>16</v>
      </c>
      <c r="E34" s="341"/>
      <c r="F34" s="341"/>
    </row>
    <row r="35" spans="1:6" x14ac:dyDescent="0.2">
      <c r="A35" s="342" t="s">
        <v>2657</v>
      </c>
      <c r="B35" s="343" t="s">
        <v>2633</v>
      </c>
      <c r="C35" s="343">
        <v>10</v>
      </c>
      <c r="D35" s="343">
        <v>14</v>
      </c>
      <c r="E35" s="341"/>
      <c r="F35" s="341"/>
    </row>
    <row r="36" spans="1:6" ht="25.5" x14ac:dyDescent="0.2">
      <c r="A36" s="342" t="s">
        <v>2658</v>
      </c>
      <c r="B36" s="343" t="s">
        <v>2633</v>
      </c>
      <c r="C36" s="343">
        <v>10</v>
      </c>
      <c r="D36" s="343">
        <v>16</v>
      </c>
      <c r="E36" s="341"/>
      <c r="F36" s="341"/>
    </row>
    <row r="37" spans="1:6" x14ac:dyDescent="0.2">
      <c r="A37" s="342" t="s">
        <v>2659</v>
      </c>
      <c r="B37" s="343" t="s">
        <v>2633</v>
      </c>
      <c r="C37" s="343">
        <v>100</v>
      </c>
      <c r="D37" s="343">
        <v>15</v>
      </c>
      <c r="E37" s="346"/>
      <c r="F37" s="346"/>
    </row>
    <row r="38" spans="1:6" x14ac:dyDescent="0.2">
      <c r="A38" s="342" t="s">
        <v>2660</v>
      </c>
      <c r="B38" s="343" t="s">
        <v>2633</v>
      </c>
      <c r="C38" s="343">
        <v>0.5</v>
      </c>
      <c r="D38" s="343"/>
      <c r="E38" s="346"/>
      <c r="F38" s="346"/>
    </row>
    <row r="39" spans="1:6" x14ac:dyDescent="0.2">
      <c r="A39" s="355" t="s">
        <v>2661</v>
      </c>
      <c r="B39" s="356" t="s">
        <v>2662</v>
      </c>
      <c r="C39" s="356">
        <v>0.5</v>
      </c>
      <c r="D39" s="356"/>
      <c r="E39" s="357"/>
      <c r="F39" s="357"/>
    </row>
    <row r="40" spans="1:6" x14ac:dyDescent="0.2">
      <c r="A40" s="355" t="s">
        <v>2663</v>
      </c>
      <c r="B40" s="356" t="s">
        <v>2633</v>
      </c>
      <c r="C40" s="356">
        <v>400</v>
      </c>
      <c r="D40" s="356"/>
      <c r="E40" s="358"/>
      <c r="F40" s="358"/>
    </row>
    <row r="41" spans="1:6" x14ac:dyDescent="0.2">
      <c r="A41" s="355" t="s">
        <v>2664</v>
      </c>
      <c r="B41" s="356" t="s">
        <v>2633</v>
      </c>
      <c r="C41" s="356">
        <v>400</v>
      </c>
      <c r="D41" s="356"/>
      <c r="E41" s="358"/>
      <c r="F41" s="358"/>
    </row>
    <row r="42" spans="1:6" x14ac:dyDescent="0.2">
      <c r="A42" s="359" t="s">
        <v>2665</v>
      </c>
      <c r="B42" s="360" t="s">
        <v>2633</v>
      </c>
      <c r="C42" s="360">
        <v>50</v>
      </c>
      <c r="D42" s="360"/>
      <c r="E42" s="361"/>
      <c r="F42" s="361"/>
    </row>
    <row r="43" spans="1:6" ht="13.5" thickBot="1" x14ac:dyDescent="0.25">
      <c r="A43" s="362" t="s">
        <v>2666</v>
      </c>
      <c r="B43" s="363" t="s">
        <v>2633</v>
      </c>
      <c r="C43" s="363"/>
      <c r="D43" s="363"/>
      <c r="E43" s="364"/>
      <c r="F43" s="364"/>
    </row>
    <row r="44" spans="1:6" ht="13.5" thickTop="1" x14ac:dyDescent="0.2">
      <c r="A44" s="365" t="s">
        <v>2667</v>
      </c>
      <c r="B44" s="366" t="s">
        <v>2633</v>
      </c>
      <c r="C44" s="366">
        <v>200</v>
      </c>
      <c r="D44" s="366">
        <v>14</v>
      </c>
      <c r="E44" s="366"/>
      <c r="F44" s="366"/>
    </row>
    <row r="45" spans="1:6" ht="15.75" x14ac:dyDescent="0.2">
      <c r="A45" s="342" t="s">
        <v>2668</v>
      </c>
      <c r="B45" s="343" t="s">
        <v>2669</v>
      </c>
      <c r="C45" s="343">
        <v>0.5</v>
      </c>
      <c r="D45" s="343">
        <v>14</v>
      </c>
      <c r="E45" s="344"/>
      <c r="F45" s="344"/>
    </row>
    <row r="46" spans="1:6" x14ac:dyDescent="0.2">
      <c r="A46" s="342" t="s">
        <v>2670</v>
      </c>
      <c r="B46" s="343" t="s">
        <v>2633</v>
      </c>
      <c r="C46" s="343">
        <v>700</v>
      </c>
      <c r="D46" s="343">
        <v>14</v>
      </c>
      <c r="E46" s="344"/>
      <c r="F46" s="344"/>
    </row>
    <row r="47" spans="1:6" x14ac:dyDescent="0.2">
      <c r="A47" s="342" t="s">
        <v>2671</v>
      </c>
      <c r="B47" s="343" t="s">
        <v>2633</v>
      </c>
      <c r="C47" s="343"/>
      <c r="D47" s="343">
        <v>14</v>
      </c>
      <c r="E47" s="344"/>
      <c r="F47" s="344"/>
    </row>
    <row r="48" spans="1:6" ht="25.5" x14ac:dyDescent="0.2">
      <c r="A48" s="342" t="s">
        <v>2672</v>
      </c>
      <c r="B48" s="343" t="s">
        <v>2673</v>
      </c>
      <c r="C48" s="343">
        <v>20</v>
      </c>
      <c r="D48" s="343">
        <v>14</v>
      </c>
      <c r="E48" s="344"/>
      <c r="F48" s="344"/>
    </row>
    <row r="49" spans="1:6" x14ac:dyDescent="0.2">
      <c r="A49" s="342" t="s">
        <v>2674</v>
      </c>
      <c r="B49" s="343" t="s">
        <v>2633</v>
      </c>
      <c r="C49" s="343">
        <v>3000</v>
      </c>
      <c r="D49" s="343">
        <v>14</v>
      </c>
      <c r="E49" s="344"/>
      <c r="F49" s="344"/>
    </row>
    <row r="50" spans="1:6" x14ac:dyDescent="0.2">
      <c r="A50" s="342" t="s">
        <v>2675</v>
      </c>
      <c r="B50" s="343" t="s">
        <v>2633</v>
      </c>
      <c r="C50" s="343">
        <v>200</v>
      </c>
      <c r="D50" s="343">
        <v>14</v>
      </c>
      <c r="E50" s="344"/>
      <c r="F50" s="344"/>
    </row>
    <row r="51" spans="1:6" x14ac:dyDescent="0.2">
      <c r="A51" s="342" t="s">
        <v>2676</v>
      </c>
      <c r="B51" s="343" t="s">
        <v>2633</v>
      </c>
      <c r="C51" s="343">
        <v>200</v>
      </c>
      <c r="D51" s="366">
        <v>14</v>
      </c>
      <c r="E51" s="344"/>
      <c r="F51" s="344"/>
    </row>
    <row r="52" spans="1:6" x14ac:dyDescent="0.2">
      <c r="A52" s="342" t="s">
        <v>2677</v>
      </c>
      <c r="B52" s="343" t="s">
        <v>2633</v>
      </c>
      <c r="C52" s="343"/>
      <c r="D52" s="343">
        <v>14</v>
      </c>
      <c r="E52" s="344"/>
      <c r="F52" s="344"/>
    </row>
    <row r="53" spans="1:6" x14ac:dyDescent="0.2">
      <c r="A53" s="342" t="s">
        <v>2678</v>
      </c>
      <c r="B53" s="343" t="s">
        <v>2679</v>
      </c>
      <c r="C53" s="343">
        <v>300</v>
      </c>
      <c r="D53" s="343">
        <v>14</v>
      </c>
      <c r="E53" s="344"/>
      <c r="F53" s="344"/>
    </row>
    <row r="54" spans="1:6" x14ac:dyDescent="0.2">
      <c r="A54" s="342" t="s">
        <v>2680</v>
      </c>
      <c r="B54" s="343" t="s">
        <v>2638</v>
      </c>
      <c r="C54" s="343"/>
      <c r="D54" s="343">
        <v>14</v>
      </c>
      <c r="E54" s="341"/>
      <c r="F54" s="341"/>
    </row>
    <row r="55" spans="1:6" x14ac:dyDescent="0.2">
      <c r="A55" s="342" t="s">
        <v>2681</v>
      </c>
      <c r="B55" s="343" t="s">
        <v>2682</v>
      </c>
      <c r="C55" s="343">
        <v>12</v>
      </c>
      <c r="D55" s="343">
        <v>14</v>
      </c>
      <c r="E55" s="344"/>
      <c r="F55" s="344"/>
    </row>
    <row r="56" spans="1:6" x14ac:dyDescent="0.2">
      <c r="A56" s="342" t="s">
        <v>2683</v>
      </c>
      <c r="B56" s="343" t="s">
        <v>2638</v>
      </c>
      <c r="C56" s="343">
        <v>250</v>
      </c>
      <c r="D56" s="343">
        <v>14</v>
      </c>
      <c r="E56" s="344"/>
      <c r="F56" s="344"/>
    </row>
    <row r="57" spans="1:6" x14ac:dyDescent="0.2">
      <c r="A57" s="342" t="s">
        <v>2684</v>
      </c>
      <c r="B57" s="343" t="s">
        <v>2633</v>
      </c>
      <c r="C57" s="343"/>
      <c r="D57" s="343">
        <v>14</v>
      </c>
      <c r="E57" s="344"/>
      <c r="F57" s="344"/>
    </row>
    <row r="58" spans="1:6" x14ac:dyDescent="0.2">
      <c r="A58" s="342" t="s">
        <v>2685</v>
      </c>
      <c r="B58" s="343" t="s">
        <v>2686</v>
      </c>
      <c r="C58" s="343" t="s">
        <v>2687</v>
      </c>
      <c r="D58" s="343">
        <v>14</v>
      </c>
      <c r="E58" s="341"/>
      <c r="F58" s="341"/>
    </row>
    <row r="59" spans="1:6" x14ac:dyDescent="0.2">
      <c r="A59" s="342" t="s">
        <v>2688</v>
      </c>
      <c r="B59" s="343" t="s">
        <v>2638</v>
      </c>
      <c r="C59" s="343"/>
      <c r="D59" s="343">
        <v>14</v>
      </c>
      <c r="E59" s="344"/>
      <c r="F59" s="344"/>
    </row>
    <row r="60" spans="1:6" x14ac:dyDescent="0.2">
      <c r="A60" s="342" t="s">
        <v>2689</v>
      </c>
      <c r="B60" s="343" t="s">
        <v>2633</v>
      </c>
      <c r="C60" s="343">
        <v>50</v>
      </c>
      <c r="D60" s="343">
        <v>17</v>
      </c>
      <c r="E60" s="344">
        <v>1</v>
      </c>
      <c r="F60" s="344">
        <v>5.9</v>
      </c>
    </row>
    <row r="61" spans="1:6" x14ac:dyDescent="0.2">
      <c r="A61" s="342" t="s">
        <v>2690</v>
      </c>
      <c r="B61" s="343" t="s">
        <v>2633</v>
      </c>
      <c r="C61" s="343">
        <v>50</v>
      </c>
      <c r="D61" s="343">
        <v>15</v>
      </c>
      <c r="E61" s="344"/>
      <c r="F61" s="344"/>
    </row>
    <row r="62" spans="1:6" x14ac:dyDescent="0.2">
      <c r="A62" s="342" t="s">
        <v>2691</v>
      </c>
      <c r="B62" s="343"/>
      <c r="C62" s="343" t="s">
        <v>2692</v>
      </c>
      <c r="D62" s="343">
        <v>14</v>
      </c>
      <c r="E62" s="341"/>
      <c r="F62" s="341"/>
    </row>
    <row r="63" spans="1:6" x14ac:dyDescent="0.2">
      <c r="A63" s="342" t="s">
        <v>2049</v>
      </c>
      <c r="B63" s="343" t="s">
        <v>2693</v>
      </c>
      <c r="C63" s="343">
        <v>4</v>
      </c>
      <c r="D63" s="343">
        <v>191</v>
      </c>
      <c r="E63" s="344">
        <v>43</v>
      </c>
      <c r="F63" s="344">
        <v>22.5</v>
      </c>
    </row>
    <row r="64" spans="1:6" x14ac:dyDescent="0.2">
      <c r="A64" s="342" t="s">
        <v>2694</v>
      </c>
      <c r="B64" s="343" t="s">
        <v>2638</v>
      </c>
      <c r="C64" s="343">
        <v>200</v>
      </c>
      <c r="D64" s="343">
        <v>14</v>
      </c>
      <c r="E64" s="344"/>
      <c r="F64" s="344"/>
    </row>
    <row r="65" spans="1:6" x14ac:dyDescent="0.2">
      <c r="A65" s="342" t="s">
        <v>2695</v>
      </c>
      <c r="B65" s="343"/>
      <c r="C65" s="343"/>
      <c r="D65" s="343">
        <v>14</v>
      </c>
      <c r="E65" s="344"/>
      <c r="F65" s="344"/>
    </row>
    <row r="66" spans="1:6" x14ac:dyDescent="0.2">
      <c r="A66" s="342" t="s">
        <v>2696</v>
      </c>
      <c r="B66" s="343" t="s">
        <v>2638</v>
      </c>
      <c r="C66" s="343">
        <v>50</v>
      </c>
      <c r="D66" s="343">
        <v>14</v>
      </c>
      <c r="E66" s="344"/>
      <c r="F66" s="344"/>
    </row>
    <row r="67" spans="1:6" x14ac:dyDescent="0.2">
      <c r="A67" s="342" t="s">
        <v>2697</v>
      </c>
      <c r="B67" s="343" t="s">
        <v>2638</v>
      </c>
      <c r="C67" s="343">
        <v>0.5</v>
      </c>
      <c r="D67" s="343"/>
      <c r="E67" s="346"/>
      <c r="F67" s="346"/>
    </row>
    <row r="68" spans="1:6" x14ac:dyDescent="0.2">
      <c r="A68" s="342" t="s">
        <v>2698</v>
      </c>
      <c r="B68" s="343" t="s">
        <v>2633</v>
      </c>
      <c r="C68" s="343">
        <v>10</v>
      </c>
      <c r="D68" s="343">
        <v>14</v>
      </c>
      <c r="E68" s="341"/>
      <c r="F68" s="341"/>
    </row>
    <row r="69" spans="1:6" x14ac:dyDescent="0.2">
      <c r="A69" s="342" t="s">
        <v>2699</v>
      </c>
      <c r="B69" s="343" t="s">
        <v>2638</v>
      </c>
      <c r="C69" s="343">
        <v>250</v>
      </c>
      <c r="D69" s="343">
        <v>14</v>
      </c>
      <c r="E69" s="344"/>
      <c r="F69" s="344"/>
    </row>
    <row r="70" spans="1:6" x14ac:dyDescent="0.2">
      <c r="A70" s="342" t="s">
        <v>2700</v>
      </c>
      <c r="B70" s="343" t="s">
        <v>2701</v>
      </c>
      <c r="C70" s="343">
        <v>25</v>
      </c>
      <c r="D70" s="343">
        <v>14</v>
      </c>
      <c r="E70" s="344"/>
      <c r="F70" s="344"/>
    </row>
    <row r="71" spans="1:6" x14ac:dyDescent="0.2">
      <c r="A71" s="342" t="s">
        <v>2702</v>
      </c>
      <c r="B71" s="343" t="s">
        <v>2638</v>
      </c>
      <c r="C71" s="367"/>
      <c r="D71" s="367">
        <v>14</v>
      </c>
      <c r="E71" s="341"/>
      <c r="F71" s="341"/>
    </row>
    <row r="72" spans="1:6" ht="15.75" x14ac:dyDescent="0.2">
      <c r="A72" s="342" t="s">
        <v>2703</v>
      </c>
      <c r="B72" s="343" t="s">
        <v>2704</v>
      </c>
      <c r="C72" s="343"/>
      <c r="D72" s="343">
        <v>14</v>
      </c>
      <c r="E72" s="344"/>
      <c r="F72" s="344"/>
    </row>
    <row r="73" spans="1:6" x14ac:dyDescent="0.2">
      <c r="A73" s="342" t="s">
        <v>2705</v>
      </c>
      <c r="B73" s="343" t="s">
        <v>2638</v>
      </c>
      <c r="C73" s="343">
        <v>10</v>
      </c>
      <c r="D73" s="343">
        <v>16</v>
      </c>
      <c r="E73" s="344"/>
      <c r="F73" s="344"/>
    </row>
    <row r="74" spans="1:6" ht="15.75" x14ac:dyDescent="0.2">
      <c r="A74" s="342" t="s">
        <v>2706</v>
      </c>
      <c r="B74" s="343" t="s">
        <v>2707</v>
      </c>
      <c r="C74" s="343">
        <v>5</v>
      </c>
      <c r="D74" s="343">
        <v>16</v>
      </c>
      <c r="E74" s="344">
        <v>1</v>
      </c>
      <c r="F74" s="344">
        <v>6.3</v>
      </c>
    </row>
    <row r="75" spans="1:6" x14ac:dyDescent="0.2">
      <c r="A75" s="342" t="s">
        <v>2708</v>
      </c>
      <c r="B75" s="343" t="s">
        <v>2633</v>
      </c>
      <c r="C75" s="343">
        <v>5</v>
      </c>
      <c r="D75" s="343">
        <v>14</v>
      </c>
      <c r="E75" s="344"/>
      <c r="F75" s="344"/>
    </row>
    <row r="76" spans="1:6" x14ac:dyDescent="0.2">
      <c r="A76" s="342" t="s">
        <v>2709</v>
      </c>
      <c r="B76" s="343" t="s">
        <v>2662</v>
      </c>
      <c r="C76" s="343" t="s">
        <v>2692</v>
      </c>
      <c r="D76" s="343">
        <v>14</v>
      </c>
      <c r="E76" s="341"/>
      <c r="F76" s="341"/>
    </row>
    <row r="77" spans="1:6" x14ac:dyDescent="0.2">
      <c r="A77" s="342" t="s">
        <v>2710</v>
      </c>
      <c r="B77" s="343" t="s">
        <v>2711</v>
      </c>
      <c r="C77" s="343">
        <v>2500</v>
      </c>
      <c r="D77" s="343">
        <v>14</v>
      </c>
      <c r="E77" s="344"/>
      <c r="F77" s="344"/>
    </row>
    <row r="78" spans="1:6" x14ac:dyDescent="0.2">
      <c r="A78" s="342" t="s">
        <v>2712</v>
      </c>
      <c r="B78" s="343" t="s">
        <v>2633</v>
      </c>
      <c r="C78" s="343">
        <v>200</v>
      </c>
      <c r="D78" s="343">
        <v>14</v>
      </c>
      <c r="E78" s="344"/>
      <c r="F78" s="344"/>
    </row>
    <row r="79" spans="1:6" x14ac:dyDescent="0.2">
      <c r="A79" s="342" t="s">
        <v>2713</v>
      </c>
      <c r="B79" s="343" t="s">
        <v>2714</v>
      </c>
      <c r="C79" s="343">
        <v>100</v>
      </c>
      <c r="D79" s="343">
        <v>14</v>
      </c>
      <c r="E79" s="344">
        <v>6</v>
      </c>
      <c r="F79" s="344">
        <v>42.9</v>
      </c>
    </row>
    <row r="80" spans="1:6" x14ac:dyDescent="0.2">
      <c r="A80" s="342" t="s">
        <v>2715</v>
      </c>
      <c r="B80" s="343" t="s">
        <v>2716</v>
      </c>
      <c r="C80" s="343">
        <v>20</v>
      </c>
      <c r="D80" s="343">
        <v>14</v>
      </c>
      <c r="E80" s="344">
        <v>5</v>
      </c>
      <c r="F80" s="344">
        <v>35.700000000000003</v>
      </c>
    </row>
    <row r="81" spans="1:6" x14ac:dyDescent="0.2">
      <c r="A81" s="342" t="s">
        <v>2717</v>
      </c>
      <c r="B81" s="343" t="s">
        <v>2621</v>
      </c>
      <c r="C81" s="343">
        <v>0</v>
      </c>
      <c r="D81" s="343">
        <v>14</v>
      </c>
      <c r="E81" s="344">
        <v>5</v>
      </c>
      <c r="F81" s="344">
        <v>35.700000000000003</v>
      </c>
    </row>
    <row r="82" spans="1:6" x14ac:dyDescent="0.2">
      <c r="A82" s="342" t="s">
        <v>2718</v>
      </c>
      <c r="B82" s="343" t="s">
        <v>2719</v>
      </c>
      <c r="C82" s="343">
        <v>100</v>
      </c>
      <c r="D82" s="343">
        <v>14</v>
      </c>
      <c r="E82" s="344"/>
      <c r="F82" s="344"/>
    </row>
    <row r="83" spans="1:6" x14ac:dyDescent="0.2">
      <c r="A83" s="368" t="s">
        <v>2720</v>
      </c>
      <c r="B83" s="350" t="s">
        <v>2721</v>
      </c>
      <c r="C83" s="350">
        <v>0.1</v>
      </c>
      <c r="D83" s="350"/>
      <c r="E83" s="369"/>
      <c r="F83" s="369"/>
    </row>
    <row r="84" spans="1:6" x14ac:dyDescent="0.2">
      <c r="A84" s="359" t="s">
        <v>2722</v>
      </c>
      <c r="B84" s="360" t="s">
        <v>2662</v>
      </c>
      <c r="C84" s="360"/>
      <c r="D84" s="360"/>
      <c r="E84" s="370"/>
      <c r="F84" s="370"/>
    </row>
    <row r="85" spans="1:6" x14ac:dyDescent="0.2">
      <c r="A85" s="359" t="s">
        <v>2723</v>
      </c>
      <c r="B85" s="371"/>
      <c r="C85" s="360"/>
      <c r="D85" s="360"/>
      <c r="E85" s="370"/>
      <c r="F85" s="370"/>
    </row>
    <row r="86" spans="1:6" ht="13.5" thickBot="1" x14ac:dyDescent="0.25">
      <c r="A86" s="362" t="s">
        <v>2724</v>
      </c>
      <c r="B86" s="363" t="s">
        <v>2725</v>
      </c>
      <c r="C86" s="363"/>
      <c r="D86" s="363"/>
      <c r="E86" s="364"/>
      <c r="F86" s="364"/>
    </row>
    <row r="87" spans="1:6" ht="13.5" thickTop="1" x14ac:dyDescent="0.2">
      <c r="A87" s="352" t="s">
        <v>2726</v>
      </c>
      <c r="B87" s="353" t="s">
        <v>2727</v>
      </c>
      <c r="C87" s="353">
        <v>0.1</v>
      </c>
      <c r="D87" s="353">
        <v>14</v>
      </c>
      <c r="E87" s="372"/>
      <c r="F87" s="372"/>
    </row>
    <row r="88" spans="1:6" x14ac:dyDescent="0.2">
      <c r="A88" s="342" t="s">
        <v>2728</v>
      </c>
      <c r="B88" s="343" t="s">
        <v>2727</v>
      </c>
      <c r="C88" s="343">
        <v>0.1</v>
      </c>
      <c r="D88" s="343">
        <v>16</v>
      </c>
      <c r="E88" s="341"/>
      <c r="F88" s="341"/>
    </row>
    <row r="89" spans="1:6" x14ac:dyDescent="0.2">
      <c r="A89" s="342" t="s">
        <v>2729</v>
      </c>
      <c r="B89" s="343" t="s">
        <v>2727</v>
      </c>
      <c r="C89" s="343">
        <v>0.1</v>
      </c>
      <c r="D89" s="343">
        <v>16</v>
      </c>
      <c r="E89" s="341"/>
      <c r="F89" s="341"/>
    </row>
    <row r="90" spans="1:6" x14ac:dyDescent="0.2">
      <c r="A90" s="342" t="s">
        <v>2730</v>
      </c>
      <c r="B90" s="343" t="s">
        <v>2727</v>
      </c>
      <c r="C90" s="343">
        <v>0.1</v>
      </c>
      <c r="D90" s="343">
        <v>14</v>
      </c>
      <c r="E90" s="341"/>
      <c r="F90" s="341"/>
    </row>
    <row r="91" spans="1:6" x14ac:dyDescent="0.2">
      <c r="A91" s="342" t="s">
        <v>2731</v>
      </c>
      <c r="B91" s="343" t="s">
        <v>2727</v>
      </c>
      <c r="C91" s="343">
        <v>0.1</v>
      </c>
      <c r="D91" s="343">
        <v>16</v>
      </c>
      <c r="E91" s="341"/>
      <c r="F91" s="341"/>
    </row>
    <row r="92" spans="1:6" x14ac:dyDescent="0.2">
      <c r="A92" s="342" t="s">
        <v>2732</v>
      </c>
      <c r="B92" s="343" t="s">
        <v>2727</v>
      </c>
      <c r="C92" s="343">
        <v>0.1</v>
      </c>
      <c r="D92" s="343">
        <v>14</v>
      </c>
      <c r="E92" s="341"/>
      <c r="F92" s="341"/>
    </row>
    <row r="93" spans="1:6" x14ac:dyDescent="0.2">
      <c r="A93" s="342" t="s">
        <v>2733</v>
      </c>
      <c r="B93" s="343" t="s">
        <v>2727</v>
      </c>
      <c r="C93" s="343">
        <v>0.03</v>
      </c>
      <c r="D93" s="343">
        <v>16</v>
      </c>
      <c r="E93" s="341"/>
      <c r="F93" s="341"/>
    </row>
    <row r="94" spans="1:6" x14ac:dyDescent="0.2">
      <c r="A94" s="342" t="s">
        <v>2734</v>
      </c>
      <c r="B94" s="343" t="s">
        <v>2727</v>
      </c>
      <c r="C94" s="343">
        <v>0.03</v>
      </c>
      <c r="D94" s="343">
        <v>16</v>
      </c>
      <c r="E94" s="341"/>
      <c r="F94" s="341"/>
    </row>
    <row r="95" spans="1:6" x14ac:dyDescent="0.2">
      <c r="A95" s="342" t="s">
        <v>2735</v>
      </c>
      <c r="B95" s="343" t="s">
        <v>2727</v>
      </c>
      <c r="C95" s="343">
        <v>0.1</v>
      </c>
      <c r="D95" s="343">
        <v>16</v>
      </c>
      <c r="E95" s="341"/>
      <c r="F95" s="341"/>
    </row>
    <row r="96" spans="1:6" x14ac:dyDescent="0.2">
      <c r="A96" s="342" t="s">
        <v>2736</v>
      </c>
      <c r="B96" s="343" t="s">
        <v>2727</v>
      </c>
      <c r="C96" s="343">
        <v>0.03</v>
      </c>
      <c r="D96" s="343">
        <v>16</v>
      </c>
      <c r="E96" s="341"/>
      <c r="F96" s="341"/>
    </row>
    <row r="97" spans="1:6" ht="25.5" x14ac:dyDescent="0.2">
      <c r="A97" s="342" t="s">
        <v>2737</v>
      </c>
      <c r="B97" s="343" t="s">
        <v>2727</v>
      </c>
      <c r="C97" s="343">
        <v>0.03</v>
      </c>
      <c r="D97" s="343">
        <v>16</v>
      </c>
      <c r="E97" s="341"/>
      <c r="F97" s="341"/>
    </row>
    <row r="98" spans="1:6" x14ac:dyDescent="0.2">
      <c r="A98" s="342" t="s">
        <v>2738</v>
      </c>
      <c r="B98" s="343" t="s">
        <v>2727</v>
      </c>
      <c r="C98" s="343">
        <v>0.1</v>
      </c>
      <c r="D98" s="343">
        <v>14</v>
      </c>
      <c r="E98" s="341"/>
      <c r="F98" s="341"/>
    </row>
    <row r="99" spans="1:6" x14ac:dyDescent="0.2">
      <c r="A99" s="342" t="s">
        <v>2739</v>
      </c>
      <c r="B99" s="343" t="s">
        <v>2727</v>
      </c>
      <c r="C99" s="343">
        <v>0.1</v>
      </c>
      <c r="D99" s="343">
        <v>15</v>
      </c>
      <c r="E99" s="341"/>
      <c r="F99" s="341"/>
    </row>
    <row r="100" spans="1:6" x14ac:dyDescent="0.2">
      <c r="A100" s="342" t="s">
        <v>2740</v>
      </c>
      <c r="B100" s="343" t="s">
        <v>2727</v>
      </c>
      <c r="C100" s="343">
        <v>0.1</v>
      </c>
      <c r="D100" s="343">
        <v>14</v>
      </c>
      <c r="E100" s="341"/>
      <c r="F100" s="341"/>
    </row>
    <row r="101" spans="1:6" x14ac:dyDescent="0.2">
      <c r="A101" s="342" t="s">
        <v>2741</v>
      </c>
      <c r="B101" s="343" t="s">
        <v>2727</v>
      </c>
      <c r="C101" s="343">
        <v>0.1</v>
      </c>
      <c r="D101" s="343">
        <v>14</v>
      </c>
      <c r="E101" s="341"/>
      <c r="F101" s="341"/>
    </row>
    <row r="102" spans="1:6" x14ac:dyDescent="0.2">
      <c r="A102" s="342" t="s">
        <v>2742</v>
      </c>
      <c r="B102" s="343" t="s">
        <v>2727</v>
      </c>
      <c r="C102" s="343">
        <v>0.1</v>
      </c>
      <c r="D102" s="343">
        <v>14</v>
      </c>
      <c r="E102" s="341"/>
      <c r="F102" s="341"/>
    </row>
    <row r="103" spans="1:6" x14ac:dyDescent="0.2">
      <c r="A103" s="342" t="s">
        <v>2743</v>
      </c>
      <c r="B103" s="343" t="s">
        <v>2727</v>
      </c>
      <c r="C103" s="343">
        <v>0.1</v>
      </c>
      <c r="D103" s="343">
        <v>14</v>
      </c>
      <c r="E103" s="341"/>
      <c r="F103" s="341"/>
    </row>
    <row r="104" spans="1:6" x14ac:dyDescent="0.2">
      <c r="A104" s="342" t="s">
        <v>2744</v>
      </c>
      <c r="B104" s="343" t="s">
        <v>2727</v>
      </c>
      <c r="C104" s="343">
        <v>0.1</v>
      </c>
      <c r="D104" s="343">
        <v>15</v>
      </c>
      <c r="E104" s="341"/>
      <c r="F104" s="341"/>
    </row>
    <row r="105" spans="1:6" ht="13.5" thickBot="1" x14ac:dyDescent="0.25">
      <c r="A105" s="373" t="s">
        <v>2745</v>
      </c>
      <c r="B105" s="374" t="s">
        <v>2727</v>
      </c>
      <c r="C105" s="374">
        <v>0.1</v>
      </c>
      <c r="D105" s="374">
        <v>14</v>
      </c>
      <c r="E105" s="375"/>
      <c r="F105" s="375"/>
    </row>
    <row r="106" spans="1:6" ht="13.5" thickTop="1" x14ac:dyDescent="0.2">
      <c r="A106" s="376" t="s">
        <v>2746</v>
      </c>
      <c r="B106" s="356" t="s">
        <v>2727</v>
      </c>
      <c r="C106" s="356">
        <v>0.1</v>
      </c>
      <c r="D106" s="377">
        <v>14</v>
      </c>
      <c r="E106" s="378"/>
      <c r="F106" s="378"/>
    </row>
    <row r="107" spans="1:6" x14ac:dyDescent="0.2">
      <c r="A107" s="379" t="s">
        <v>2747</v>
      </c>
      <c r="B107" s="380" t="s">
        <v>2727</v>
      </c>
      <c r="C107" s="380">
        <v>0.1</v>
      </c>
      <c r="D107" s="380">
        <v>14</v>
      </c>
      <c r="E107" s="366"/>
      <c r="F107" s="366"/>
    </row>
    <row r="108" spans="1:6" x14ac:dyDescent="0.2">
      <c r="A108" s="342" t="s">
        <v>2748</v>
      </c>
      <c r="B108" s="343" t="s">
        <v>2727</v>
      </c>
      <c r="C108" s="343">
        <v>0.1</v>
      </c>
      <c r="D108" s="343">
        <v>14</v>
      </c>
      <c r="E108" s="341"/>
      <c r="F108" s="341"/>
    </row>
    <row r="109" spans="1:6" x14ac:dyDescent="0.2">
      <c r="A109" s="342" t="s">
        <v>2749</v>
      </c>
      <c r="B109" s="343" t="s">
        <v>2727</v>
      </c>
      <c r="C109" s="343">
        <v>0.1</v>
      </c>
      <c r="D109" s="343">
        <v>14</v>
      </c>
      <c r="E109" s="341"/>
      <c r="F109" s="341"/>
    </row>
    <row r="110" spans="1:6" x14ac:dyDescent="0.2">
      <c r="A110" s="342" t="s">
        <v>2750</v>
      </c>
      <c r="B110" s="343" t="s">
        <v>2727</v>
      </c>
      <c r="C110" s="343">
        <v>0.1</v>
      </c>
      <c r="D110" s="343">
        <v>14</v>
      </c>
      <c r="E110" s="341"/>
      <c r="F110" s="341"/>
    </row>
    <row r="111" spans="1:6" x14ac:dyDescent="0.2">
      <c r="A111" s="342" t="s">
        <v>2751</v>
      </c>
      <c r="B111" s="343" t="s">
        <v>2727</v>
      </c>
      <c r="C111" s="343">
        <v>0.1</v>
      </c>
      <c r="D111" s="343">
        <v>14</v>
      </c>
      <c r="E111" s="341"/>
      <c r="F111" s="341"/>
    </row>
    <row r="112" spans="1:6" x14ac:dyDescent="0.2">
      <c r="A112" s="342" t="s">
        <v>2752</v>
      </c>
      <c r="B112" s="343" t="s">
        <v>2727</v>
      </c>
      <c r="C112" s="343">
        <v>0.1</v>
      </c>
      <c r="D112" s="343">
        <v>14</v>
      </c>
      <c r="E112" s="341"/>
      <c r="F112" s="341"/>
    </row>
    <row r="113" spans="1:6" x14ac:dyDescent="0.2">
      <c r="A113" s="342" t="s">
        <v>2753</v>
      </c>
      <c r="B113" s="343" t="s">
        <v>2727</v>
      </c>
      <c r="C113" s="343">
        <v>0.1</v>
      </c>
      <c r="D113" s="343">
        <v>14</v>
      </c>
      <c r="E113" s="341"/>
      <c r="F113" s="341"/>
    </row>
    <row r="114" spans="1:6" x14ac:dyDescent="0.2">
      <c r="A114" s="342" t="s">
        <v>2754</v>
      </c>
      <c r="B114" s="343" t="s">
        <v>2727</v>
      </c>
      <c r="C114" s="343">
        <v>0.1</v>
      </c>
      <c r="D114" s="343">
        <v>14</v>
      </c>
      <c r="E114" s="341"/>
      <c r="F114" s="341"/>
    </row>
    <row r="115" spans="1:6" x14ac:dyDescent="0.2">
      <c r="A115" s="342" t="s">
        <v>2755</v>
      </c>
      <c r="B115" s="343" t="s">
        <v>2727</v>
      </c>
      <c r="C115" s="343">
        <v>0.1</v>
      </c>
      <c r="D115" s="343">
        <v>14</v>
      </c>
      <c r="E115" s="341"/>
      <c r="F115" s="341"/>
    </row>
    <row r="116" spans="1:6" x14ac:dyDescent="0.2">
      <c r="A116" s="342" t="s">
        <v>2756</v>
      </c>
      <c r="B116" s="343" t="s">
        <v>2727</v>
      </c>
      <c r="C116" s="343">
        <v>0.1</v>
      </c>
      <c r="D116" s="343">
        <v>14</v>
      </c>
      <c r="E116" s="341"/>
      <c r="F116" s="341"/>
    </row>
    <row r="117" spans="1:6" x14ac:dyDescent="0.2">
      <c r="A117" s="342" t="s">
        <v>2757</v>
      </c>
      <c r="B117" s="343" t="s">
        <v>2727</v>
      </c>
      <c r="C117" s="343">
        <v>0.1</v>
      </c>
      <c r="D117" s="343">
        <v>14</v>
      </c>
      <c r="E117" s="341"/>
      <c r="F117" s="341"/>
    </row>
    <row r="118" spans="1:6" x14ac:dyDescent="0.2">
      <c r="A118" s="342" t="s">
        <v>2758</v>
      </c>
      <c r="B118" s="343" t="s">
        <v>2727</v>
      </c>
      <c r="C118" s="343">
        <v>0.1</v>
      </c>
      <c r="D118" s="343">
        <v>14</v>
      </c>
      <c r="E118" s="341"/>
      <c r="F118" s="341"/>
    </row>
    <row r="119" spans="1:6" x14ac:dyDescent="0.2">
      <c r="A119" s="342" t="s">
        <v>2759</v>
      </c>
      <c r="B119" s="343" t="s">
        <v>2727</v>
      </c>
      <c r="C119" s="343">
        <v>0.1</v>
      </c>
      <c r="D119" s="343">
        <v>14</v>
      </c>
      <c r="E119" s="341"/>
      <c r="F119" s="341"/>
    </row>
    <row r="120" spans="1:6" x14ac:dyDescent="0.2">
      <c r="A120" s="342" t="s">
        <v>2760</v>
      </c>
      <c r="B120" s="343" t="s">
        <v>2727</v>
      </c>
      <c r="C120" s="343">
        <v>0.1</v>
      </c>
      <c r="D120" s="343">
        <v>14</v>
      </c>
      <c r="E120" s="341"/>
      <c r="F120" s="341"/>
    </row>
    <row r="121" spans="1:6" x14ac:dyDescent="0.2">
      <c r="A121" s="342" t="s">
        <v>2761</v>
      </c>
      <c r="B121" s="343" t="s">
        <v>2727</v>
      </c>
      <c r="C121" s="343">
        <v>0.1</v>
      </c>
      <c r="D121" s="343">
        <v>14</v>
      </c>
      <c r="E121" s="341"/>
      <c r="F121" s="341"/>
    </row>
    <row r="122" spans="1:6" x14ac:dyDescent="0.2">
      <c r="A122" s="342" t="s">
        <v>2762</v>
      </c>
      <c r="B122" s="343" t="s">
        <v>2727</v>
      </c>
      <c r="C122" s="343">
        <v>0.1</v>
      </c>
      <c r="D122" s="343">
        <v>14</v>
      </c>
      <c r="E122" s="341"/>
      <c r="F122" s="341"/>
    </row>
    <row r="123" spans="1:6" x14ac:dyDescent="0.2">
      <c r="A123" s="342" t="s">
        <v>2763</v>
      </c>
      <c r="B123" s="343" t="s">
        <v>2727</v>
      </c>
      <c r="C123" s="343">
        <v>0.1</v>
      </c>
      <c r="D123" s="343">
        <v>14</v>
      </c>
      <c r="E123" s="341"/>
      <c r="F123" s="341"/>
    </row>
    <row r="124" spans="1:6" x14ac:dyDescent="0.2">
      <c r="A124" s="342" t="s">
        <v>2764</v>
      </c>
      <c r="B124" s="343" t="s">
        <v>2727</v>
      </c>
      <c r="C124" s="343">
        <v>0.1</v>
      </c>
      <c r="D124" s="343">
        <v>14</v>
      </c>
      <c r="E124" s="341"/>
      <c r="F124" s="341"/>
    </row>
    <row r="125" spans="1:6" x14ac:dyDescent="0.2">
      <c r="A125" s="342" t="s">
        <v>2765</v>
      </c>
      <c r="B125" s="343" t="s">
        <v>2727</v>
      </c>
      <c r="C125" s="343">
        <v>0.1</v>
      </c>
      <c r="D125" s="343">
        <v>14</v>
      </c>
      <c r="E125" s="341"/>
      <c r="F125" s="341"/>
    </row>
    <row r="126" spans="1:6" x14ac:dyDescent="0.2">
      <c r="A126" s="342" t="s">
        <v>2766</v>
      </c>
      <c r="B126" s="343" t="s">
        <v>2727</v>
      </c>
      <c r="C126" s="343">
        <v>0.1</v>
      </c>
      <c r="D126" s="343">
        <v>14</v>
      </c>
      <c r="E126" s="341"/>
      <c r="F126" s="341"/>
    </row>
    <row r="127" spans="1:6" x14ac:dyDescent="0.2">
      <c r="A127" s="342" t="s">
        <v>2767</v>
      </c>
      <c r="B127" s="343" t="s">
        <v>2727</v>
      </c>
      <c r="C127" s="343">
        <v>0.1</v>
      </c>
      <c r="D127" s="343">
        <v>14</v>
      </c>
      <c r="E127" s="341"/>
      <c r="F127" s="341"/>
    </row>
    <row r="128" spans="1:6" x14ac:dyDescent="0.2">
      <c r="A128" s="342" t="s">
        <v>2768</v>
      </c>
      <c r="B128" s="343" t="s">
        <v>2727</v>
      </c>
      <c r="C128" s="343">
        <v>0.1</v>
      </c>
      <c r="D128" s="343">
        <v>14</v>
      </c>
      <c r="E128" s="341"/>
      <c r="F128" s="341"/>
    </row>
    <row r="129" spans="1:6" x14ac:dyDescent="0.2">
      <c r="A129" s="342" t="s">
        <v>2769</v>
      </c>
      <c r="B129" s="343" t="s">
        <v>2727</v>
      </c>
      <c r="C129" s="343">
        <v>0.1</v>
      </c>
      <c r="D129" s="343">
        <v>14</v>
      </c>
      <c r="E129" s="341"/>
      <c r="F129" s="341"/>
    </row>
    <row r="130" spans="1:6" x14ac:dyDescent="0.2">
      <c r="A130" s="342" t="s">
        <v>2770</v>
      </c>
      <c r="B130" s="343" t="s">
        <v>2727</v>
      </c>
      <c r="C130" s="343">
        <v>0.1</v>
      </c>
      <c r="D130" s="343">
        <v>14</v>
      </c>
      <c r="E130" s="341"/>
      <c r="F130" s="341"/>
    </row>
    <row r="131" spans="1:6" x14ac:dyDescent="0.2">
      <c r="A131" s="342" t="s">
        <v>2771</v>
      </c>
      <c r="B131" s="343" t="s">
        <v>2727</v>
      </c>
      <c r="C131" s="343">
        <v>0.1</v>
      </c>
      <c r="D131" s="343">
        <v>14</v>
      </c>
      <c r="E131" s="341"/>
      <c r="F131" s="341"/>
    </row>
    <row r="132" spans="1:6" x14ac:dyDescent="0.2">
      <c r="A132" s="342" t="s">
        <v>2772</v>
      </c>
      <c r="B132" s="343" t="s">
        <v>2727</v>
      </c>
      <c r="C132" s="343">
        <v>0.1</v>
      </c>
      <c r="D132" s="343">
        <v>14</v>
      </c>
      <c r="E132" s="341"/>
      <c r="F132" s="341"/>
    </row>
    <row r="133" spans="1:6" x14ac:dyDescent="0.2">
      <c r="A133" s="342" t="s">
        <v>2773</v>
      </c>
      <c r="B133" s="343" t="s">
        <v>2727</v>
      </c>
      <c r="C133" s="343">
        <v>0.1</v>
      </c>
      <c r="D133" s="343">
        <v>14</v>
      </c>
      <c r="E133" s="341"/>
      <c r="F133" s="341"/>
    </row>
    <row r="134" spans="1:6" x14ac:dyDescent="0.2">
      <c r="A134" s="342" t="s">
        <v>2774</v>
      </c>
      <c r="B134" s="343" t="s">
        <v>2727</v>
      </c>
      <c r="C134" s="343">
        <v>0.1</v>
      </c>
      <c r="D134" s="343">
        <v>14</v>
      </c>
      <c r="E134" s="341"/>
      <c r="F134" s="341"/>
    </row>
    <row r="135" spans="1:6" x14ac:dyDescent="0.2">
      <c r="A135" s="342" t="s">
        <v>2775</v>
      </c>
      <c r="B135" s="343" t="s">
        <v>2727</v>
      </c>
      <c r="C135" s="343">
        <v>0.1</v>
      </c>
      <c r="D135" s="343">
        <v>14</v>
      </c>
      <c r="E135" s="341"/>
      <c r="F135" s="341"/>
    </row>
    <row r="136" spans="1:6" x14ac:dyDescent="0.2">
      <c r="A136" s="342" t="s">
        <v>2776</v>
      </c>
      <c r="B136" s="343" t="s">
        <v>2727</v>
      </c>
      <c r="C136" s="343">
        <v>0.1</v>
      </c>
      <c r="D136" s="343">
        <v>14</v>
      </c>
      <c r="E136" s="341"/>
      <c r="F136" s="341"/>
    </row>
    <row r="137" spans="1:6" x14ac:dyDescent="0.2">
      <c r="A137" s="342" t="s">
        <v>2777</v>
      </c>
      <c r="B137" s="343" t="s">
        <v>2727</v>
      </c>
      <c r="C137" s="343">
        <v>0.1</v>
      </c>
      <c r="D137" s="343">
        <v>14</v>
      </c>
      <c r="E137" s="341"/>
      <c r="F137" s="341"/>
    </row>
    <row r="138" spans="1:6" x14ac:dyDescent="0.2">
      <c r="A138" s="342" t="s">
        <v>2778</v>
      </c>
      <c r="B138" s="343" t="s">
        <v>2727</v>
      </c>
      <c r="C138" s="343">
        <v>0.1</v>
      </c>
      <c r="D138" s="343">
        <v>14</v>
      </c>
      <c r="E138" s="341"/>
      <c r="F138" s="341"/>
    </row>
    <row r="139" spans="1:6" x14ac:dyDescent="0.2">
      <c r="A139" s="342" t="s">
        <v>2779</v>
      </c>
      <c r="B139" s="343" t="s">
        <v>2727</v>
      </c>
      <c r="C139" s="343">
        <v>0.1</v>
      </c>
      <c r="D139" s="343">
        <v>14</v>
      </c>
      <c r="E139" s="341"/>
      <c r="F139" s="341"/>
    </row>
    <row r="140" spans="1:6" x14ac:dyDescent="0.2">
      <c r="A140" s="342" t="s">
        <v>2780</v>
      </c>
      <c r="B140" s="343" t="s">
        <v>2727</v>
      </c>
      <c r="C140" s="343">
        <v>0.1</v>
      </c>
      <c r="D140" s="343">
        <v>14</v>
      </c>
      <c r="E140" s="341"/>
      <c r="F140" s="341"/>
    </row>
    <row r="141" spans="1:6" x14ac:dyDescent="0.2">
      <c r="A141" s="342" t="s">
        <v>2781</v>
      </c>
      <c r="B141" s="343" t="s">
        <v>2727</v>
      </c>
      <c r="C141" s="343">
        <v>0.1</v>
      </c>
      <c r="D141" s="343">
        <v>14</v>
      </c>
      <c r="E141" s="341"/>
      <c r="F141" s="341"/>
    </row>
    <row r="142" spans="1:6" x14ac:dyDescent="0.2">
      <c r="A142" s="368" t="s">
        <v>2782</v>
      </c>
      <c r="B142" s="350" t="s">
        <v>2727</v>
      </c>
      <c r="C142" s="350">
        <v>0.1</v>
      </c>
      <c r="D142" s="350">
        <v>14</v>
      </c>
      <c r="E142" s="381"/>
      <c r="F142" s="381"/>
    </row>
    <row r="143" spans="1:6" ht="13.5" thickBot="1" x14ac:dyDescent="0.25">
      <c r="A143" s="362" t="s">
        <v>2783</v>
      </c>
      <c r="B143" s="363" t="s">
        <v>2727</v>
      </c>
      <c r="C143" s="363">
        <v>0.1</v>
      </c>
      <c r="D143" s="363">
        <v>14</v>
      </c>
      <c r="E143" s="382"/>
      <c r="F143" s="382"/>
    </row>
    <row r="144" spans="1:6" ht="13.5" thickTop="1" x14ac:dyDescent="0.2">
      <c r="A144" s="379" t="s">
        <v>2784</v>
      </c>
      <c r="B144" s="380" t="s">
        <v>2785</v>
      </c>
      <c r="C144" s="380">
        <v>0.1</v>
      </c>
      <c r="D144" s="380">
        <v>16</v>
      </c>
      <c r="E144" s="366"/>
      <c r="F144" s="366"/>
    </row>
    <row r="145" spans="1:6" ht="13.5" thickBot="1" x14ac:dyDescent="0.25">
      <c r="A145" s="373" t="s">
        <v>2786</v>
      </c>
      <c r="B145" s="374" t="s">
        <v>2785</v>
      </c>
      <c r="C145" s="374">
        <v>0.1</v>
      </c>
      <c r="D145" s="374">
        <v>16</v>
      </c>
      <c r="E145" s="375"/>
      <c r="F145" s="375"/>
    </row>
    <row r="146" spans="1:6" ht="13.5" thickTop="1" x14ac:dyDescent="0.2">
      <c r="A146" s="379" t="s">
        <v>2787</v>
      </c>
      <c r="B146" s="380" t="s">
        <v>2727</v>
      </c>
      <c r="C146" s="380"/>
      <c r="D146" s="380">
        <v>16</v>
      </c>
      <c r="E146" s="366"/>
      <c r="F146" s="366"/>
    </row>
    <row r="147" spans="1:6" x14ac:dyDescent="0.2">
      <c r="A147" s="342" t="s">
        <v>2788</v>
      </c>
      <c r="B147" s="343" t="s">
        <v>2727</v>
      </c>
      <c r="C147" s="343"/>
      <c r="D147" s="343">
        <v>16</v>
      </c>
      <c r="E147" s="341"/>
      <c r="F147" s="341"/>
    </row>
    <row r="148" spans="1:6" x14ac:dyDescent="0.2">
      <c r="A148" s="342" t="s">
        <v>2789</v>
      </c>
      <c r="B148" s="343" t="s">
        <v>2727</v>
      </c>
      <c r="C148" s="343"/>
      <c r="D148" s="343">
        <v>16</v>
      </c>
      <c r="E148" s="341"/>
      <c r="F148" s="341"/>
    </row>
    <row r="149" spans="1:6" x14ac:dyDescent="0.2">
      <c r="A149" s="342" t="s">
        <v>2790</v>
      </c>
      <c r="B149" s="343" t="s">
        <v>2727</v>
      </c>
      <c r="C149" s="343"/>
      <c r="D149" s="343">
        <v>16</v>
      </c>
      <c r="E149" s="341"/>
      <c r="F149" s="341"/>
    </row>
    <row r="150" spans="1:6" x14ac:dyDescent="0.2">
      <c r="A150" s="342" t="s">
        <v>2791</v>
      </c>
      <c r="B150" s="343" t="s">
        <v>2727</v>
      </c>
      <c r="C150" s="343"/>
      <c r="D150" s="343">
        <v>16</v>
      </c>
      <c r="E150" s="341"/>
      <c r="F150" s="341"/>
    </row>
    <row r="151" spans="1:6" ht="13.5" thickBot="1" x14ac:dyDescent="0.25">
      <c r="A151" s="368" t="s">
        <v>2792</v>
      </c>
      <c r="B151" s="350" t="s">
        <v>2727</v>
      </c>
      <c r="C151" s="350"/>
      <c r="D151" s="350">
        <v>16</v>
      </c>
      <c r="E151" s="381"/>
      <c r="F151" s="381"/>
    </row>
    <row r="152" spans="1:6" ht="13.5" thickTop="1" x14ac:dyDescent="0.2">
      <c r="A152" s="352" t="s">
        <v>2793</v>
      </c>
      <c r="B152" s="353" t="s">
        <v>2727</v>
      </c>
      <c r="C152" s="353"/>
      <c r="D152" s="353"/>
      <c r="E152" s="383"/>
      <c r="F152" s="383"/>
    </row>
    <row r="153" spans="1:6" x14ac:dyDescent="0.2">
      <c r="A153" s="384" t="s">
        <v>2794</v>
      </c>
      <c r="B153" s="343" t="s">
        <v>2727</v>
      </c>
      <c r="C153" s="343"/>
      <c r="D153" s="343"/>
      <c r="E153" s="346"/>
      <c r="F153" s="346"/>
    </row>
    <row r="154" spans="1:6" x14ac:dyDescent="0.2">
      <c r="A154" s="342" t="s">
        <v>2795</v>
      </c>
      <c r="B154" s="343" t="s">
        <v>2727</v>
      </c>
      <c r="C154" s="343"/>
      <c r="D154" s="343"/>
      <c r="E154" s="346"/>
      <c r="F154" s="346"/>
    </row>
    <row r="155" spans="1:6" ht="13.5" thickBot="1" x14ac:dyDescent="0.25">
      <c r="A155" s="373" t="s">
        <v>2796</v>
      </c>
      <c r="B155" s="374" t="s">
        <v>2727</v>
      </c>
      <c r="C155" s="374"/>
      <c r="D155" s="374"/>
      <c r="E155" s="385"/>
      <c r="F155" s="385"/>
    </row>
    <row r="156" spans="1:6" ht="13.5" thickTop="1" x14ac:dyDescent="0.2"/>
  </sheetData>
  <pageMargins left="0.25" right="0.25" top="0.75" bottom="0.75" header="0.3" footer="0.3"/>
  <pageSetup paperSize="9" scale="98"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H1" workbookViewId="0">
      <selection activeCell="I10" sqref="I10"/>
    </sheetView>
  </sheetViews>
  <sheetFormatPr defaultRowHeight="12.75" x14ac:dyDescent="0.2"/>
  <cols>
    <col min="1" max="2" width="38.42578125" customWidth="1"/>
    <col min="3" max="3" width="38" customWidth="1"/>
    <col min="4" max="4" width="17.28515625" customWidth="1"/>
    <col min="5" max="5" width="15.28515625" customWidth="1"/>
    <col min="6" max="6" width="12.42578125" customWidth="1"/>
    <col min="7" max="7" width="55.85546875" customWidth="1"/>
    <col min="8" max="8" width="31.5703125" customWidth="1"/>
    <col min="9" max="9" width="38.7109375" customWidth="1"/>
    <col min="10" max="10" width="16.42578125" customWidth="1"/>
    <col min="11" max="11" width="16.5703125" customWidth="1"/>
    <col min="12" max="12" width="25.5703125" customWidth="1"/>
  </cols>
  <sheetData>
    <row r="1" spans="1:12" ht="30.75" thickBot="1" x14ac:dyDescent="0.25">
      <c r="A1" s="530" t="s">
        <v>2805</v>
      </c>
      <c r="B1" s="530" t="s">
        <v>2819</v>
      </c>
      <c r="C1" s="530" t="s">
        <v>2820</v>
      </c>
      <c r="D1" s="530" t="s">
        <v>2806</v>
      </c>
      <c r="E1" s="533" t="s">
        <v>2825</v>
      </c>
      <c r="F1" s="530" t="s">
        <v>2817</v>
      </c>
      <c r="G1" s="530" t="s">
        <v>2824</v>
      </c>
      <c r="H1" s="530" t="s">
        <v>2818</v>
      </c>
      <c r="I1" s="530" t="s">
        <v>2816</v>
      </c>
      <c r="J1" s="530" t="s">
        <v>2810</v>
      </c>
      <c r="K1" s="530" t="s">
        <v>2811</v>
      </c>
      <c r="L1" s="530" t="s">
        <v>2812</v>
      </c>
    </row>
    <row r="2" spans="1:12" ht="25.5" x14ac:dyDescent="0.2">
      <c r="A2" t="s">
        <v>2808</v>
      </c>
      <c r="B2" t="s">
        <v>2809</v>
      </c>
      <c r="C2" t="s">
        <v>2821</v>
      </c>
      <c r="D2" t="s">
        <v>2049</v>
      </c>
      <c r="E2" t="s">
        <v>811</v>
      </c>
      <c r="F2" t="s">
        <v>812</v>
      </c>
      <c r="G2" s="531" t="s">
        <v>2822</v>
      </c>
      <c r="H2" t="s">
        <v>2823</v>
      </c>
      <c r="J2" t="s">
        <v>2813</v>
      </c>
      <c r="K2" t="s">
        <v>2814</v>
      </c>
    </row>
    <row r="3" spans="1:12" x14ac:dyDescent="0.2">
      <c r="G3" s="531"/>
    </row>
    <row r="4" spans="1:12" x14ac:dyDescent="0.2">
      <c r="G4" s="531"/>
    </row>
    <row r="5" spans="1:12" x14ac:dyDescent="0.2">
      <c r="G5" s="531"/>
    </row>
    <row r="6" spans="1:12" x14ac:dyDescent="0.2">
      <c r="G6" s="531"/>
    </row>
    <row r="7" spans="1:12" x14ac:dyDescent="0.2">
      <c r="G7" s="531"/>
    </row>
    <row r="8" spans="1:12" x14ac:dyDescent="0.2">
      <c r="G8" s="531"/>
    </row>
    <row r="9" spans="1:12" x14ac:dyDescent="0.2">
      <c r="G9" s="531"/>
    </row>
    <row r="10" spans="1:12" x14ac:dyDescent="0.2">
      <c r="G10" s="531"/>
    </row>
    <row r="11" spans="1:12" x14ac:dyDescent="0.2">
      <c r="G11" s="531"/>
    </row>
    <row r="12" spans="1:12" x14ac:dyDescent="0.2">
      <c r="G12" s="531"/>
    </row>
    <row r="13" spans="1:12" x14ac:dyDescent="0.2">
      <c r="G13" s="531"/>
    </row>
    <row r="14" spans="1:12" x14ac:dyDescent="0.2">
      <c r="G14" s="531"/>
    </row>
    <row r="15" spans="1:12" x14ac:dyDescent="0.2">
      <c r="G15" s="531"/>
    </row>
    <row r="16" spans="1:12" x14ac:dyDescent="0.2">
      <c r="G16" s="531"/>
    </row>
    <row r="17" spans="7:7" x14ac:dyDescent="0.2">
      <c r="G17" s="531"/>
    </row>
    <row r="18" spans="7:7" x14ac:dyDescent="0.2">
      <c r="G18" s="531"/>
    </row>
    <row r="19" spans="7:7" x14ac:dyDescent="0.2">
      <c r="G19" s="531"/>
    </row>
    <row r="20" spans="7:7" x14ac:dyDescent="0.2">
      <c r="G20" s="531"/>
    </row>
    <row r="21" spans="7:7" x14ac:dyDescent="0.2">
      <c r="G21" s="531"/>
    </row>
    <row r="22" spans="7:7" x14ac:dyDescent="0.2">
      <c r="G22" s="531"/>
    </row>
    <row r="23" spans="7:7" x14ac:dyDescent="0.2">
      <c r="G23" s="531"/>
    </row>
    <row r="24" spans="7:7" x14ac:dyDescent="0.2">
      <c r="G24" s="531"/>
    </row>
    <row r="25" spans="7:7" x14ac:dyDescent="0.2">
      <c r="G25" s="531"/>
    </row>
    <row r="26" spans="7:7" x14ac:dyDescent="0.2">
      <c r="G26" s="531"/>
    </row>
    <row r="27" spans="7:7" x14ac:dyDescent="0.2">
      <c r="G27" s="531"/>
    </row>
    <row r="28" spans="7:7" x14ac:dyDescent="0.2">
      <c r="G28" s="531"/>
    </row>
    <row r="29" spans="7:7" x14ac:dyDescent="0.2">
      <c r="G29" s="531"/>
    </row>
    <row r="30" spans="7:7" x14ac:dyDescent="0.2">
      <c r="G30" s="531"/>
    </row>
    <row r="31" spans="7:7" x14ac:dyDescent="0.2">
      <c r="G31" s="531"/>
    </row>
    <row r="32" spans="7:7" x14ac:dyDescent="0.2">
      <c r="G32" s="531"/>
    </row>
    <row r="33" spans="7:7" x14ac:dyDescent="0.2">
      <c r="G33" s="531"/>
    </row>
    <row r="34" spans="7:7" x14ac:dyDescent="0.2">
      <c r="G34" s="531"/>
    </row>
    <row r="35" spans="7:7" x14ac:dyDescent="0.2">
      <c r="G35" s="531"/>
    </row>
    <row r="36" spans="7:7" x14ac:dyDescent="0.2">
      <c r="G36" s="531"/>
    </row>
    <row r="37" spans="7:7" x14ac:dyDescent="0.2">
      <c r="G37" s="531"/>
    </row>
    <row r="38" spans="7:7" x14ac:dyDescent="0.2">
      <c r="G38" s="531"/>
    </row>
    <row r="39" spans="7:7" x14ac:dyDescent="0.2">
      <c r="G39" s="531"/>
    </row>
    <row r="40" spans="7:7" x14ac:dyDescent="0.2">
      <c r="G40" s="531"/>
    </row>
    <row r="41" spans="7:7" x14ac:dyDescent="0.2">
      <c r="G41" s="531"/>
    </row>
    <row r="42" spans="7:7" x14ac:dyDescent="0.2">
      <c r="G42" s="531"/>
    </row>
    <row r="43" spans="7:7" x14ac:dyDescent="0.2">
      <c r="G43" s="531"/>
    </row>
    <row r="44" spans="7:7" x14ac:dyDescent="0.2">
      <c r="G44" s="531"/>
    </row>
    <row r="45" spans="7:7" x14ac:dyDescent="0.2">
      <c r="G45" s="531"/>
    </row>
    <row r="46" spans="7:7" x14ac:dyDescent="0.2">
      <c r="G46" s="531"/>
    </row>
    <row r="47" spans="7:7" x14ac:dyDescent="0.2">
      <c r="G47" s="531"/>
    </row>
    <row r="48" spans="7:7" x14ac:dyDescent="0.2">
      <c r="G48" s="531"/>
    </row>
    <row r="49" spans="1:11" x14ac:dyDescent="0.2">
      <c r="G49" s="531"/>
    </row>
    <row r="50" spans="1:11" x14ac:dyDescent="0.2">
      <c r="G50" s="531"/>
    </row>
    <row r="51" spans="1:11" x14ac:dyDescent="0.2">
      <c r="A51" s="42"/>
      <c r="B51" s="42"/>
      <c r="C51" s="42"/>
      <c r="D51" s="42"/>
      <c r="E51" s="42"/>
      <c r="F51" s="42"/>
      <c r="G51" s="532"/>
      <c r="H51" s="42"/>
      <c r="I51" s="42"/>
      <c r="J51" s="42"/>
      <c r="K51" s="42"/>
    </row>
    <row r="52" spans="1:11" x14ac:dyDescent="0.2">
      <c r="A52" s="42"/>
      <c r="B52" s="42"/>
      <c r="C52" s="42"/>
      <c r="D52" s="42"/>
      <c r="E52" s="42"/>
      <c r="F52" s="42"/>
      <c r="G52" s="532"/>
      <c r="H52" s="42"/>
      <c r="I52" s="42"/>
      <c r="J52" s="42"/>
      <c r="K52" s="42"/>
    </row>
    <row r="53" spans="1:11" x14ac:dyDescent="0.2">
      <c r="A53" s="42"/>
      <c r="B53" s="42"/>
      <c r="C53" s="42"/>
      <c r="D53" s="42"/>
      <c r="E53" s="42"/>
      <c r="F53" s="42"/>
      <c r="G53" s="532"/>
      <c r="H53" s="42"/>
      <c r="J53" s="42"/>
      <c r="K53" s="42"/>
    </row>
    <row r="54" spans="1:11" x14ac:dyDescent="0.2">
      <c r="A54" s="42"/>
      <c r="B54" s="42"/>
      <c r="C54" s="42"/>
      <c r="D54" s="42"/>
      <c r="E54" s="42"/>
      <c r="F54" s="42"/>
      <c r="G54" s="532"/>
      <c r="H54" s="42"/>
      <c r="J54" s="42"/>
      <c r="K54" s="42"/>
    </row>
    <row r="55" spans="1:11" x14ac:dyDescent="0.2">
      <c r="A55" s="42"/>
      <c r="B55" s="42"/>
      <c r="C55" s="42"/>
      <c r="D55" s="42"/>
      <c r="E55" s="42"/>
      <c r="F55" s="42"/>
      <c r="G55" s="532"/>
      <c r="H55" s="42"/>
      <c r="J55" s="42"/>
      <c r="K55" s="42"/>
    </row>
    <row r="56" spans="1:11" x14ac:dyDescent="0.2">
      <c r="A56" s="42"/>
      <c r="B56" s="42"/>
      <c r="C56" s="42"/>
      <c r="D56" s="42"/>
      <c r="E56" s="42"/>
      <c r="F56" s="42"/>
      <c r="G56" s="532"/>
      <c r="H56" s="42"/>
      <c r="J56" s="42"/>
      <c r="K56" s="42"/>
    </row>
    <row r="57" spans="1:11" x14ac:dyDescent="0.2">
      <c r="A57" s="42"/>
      <c r="B57" s="42"/>
      <c r="C57" s="42"/>
      <c r="D57" s="42"/>
      <c r="E57" s="42"/>
      <c r="F57" s="42"/>
      <c r="G57" s="532"/>
      <c r="H57" s="42"/>
      <c r="J57" s="42"/>
      <c r="K57" s="42"/>
    </row>
    <row r="58" spans="1:11" x14ac:dyDescent="0.2">
      <c r="A58" s="532"/>
      <c r="B58" s="532"/>
      <c r="C58" s="42"/>
      <c r="D58" s="42"/>
      <c r="E58" s="42"/>
      <c r="F58" s="42"/>
      <c r="G58" s="532"/>
      <c r="H58" s="42"/>
      <c r="I58" s="42"/>
      <c r="J58" s="42"/>
      <c r="K58" s="42"/>
    </row>
    <row r="59" spans="1:11" x14ac:dyDescent="0.2">
      <c r="A59" s="532"/>
      <c r="B59" s="532"/>
      <c r="C59" s="42"/>
      <c r="D59" s="42"/>
      <c r="E59" s="42"/>
      <c r="F59" s="42"/>
      <c r="G59" s="532"/>
      <c r="H59" s="42"/>
      <c r="I59" s="42"/>
      <c r="J59" s="42"/>
      <c r="K59" s="42"/>
    </row>
    <row r="60" spans="1:11" x14ac:dyDescent="0.2">
      <c r="A60" s="532"/>
      <c r="B60" s="532"/>
      <c r="G60" s="531"/>
    </row>
    <row r="61" spans="1:11" x14ac:dyDescent="0.2">
      <c r="A61" s="532"/>
      <c r="B61" s="532"/>
      <c r="G61" s="531"/>
    </row>
    <row r="62" spans="1:11" x14ac:dyDescent="0.2">
      <c r="A62" s="532"/>
      <c r="B62" s="532"/>
      <c r="G62" s="531"/>
    </row>
    <row r="63" spans="1:11" x14ac:dyDescent="0.2">
      <c r="A63" s="532"/>
      <c r="B63" s="532"/>
      <c r="G63" s="531"/>
    </row>
    <row r="64" spans="1:11" x14ac:dyDescent="0.2">
      <c r="A64" s="532"/>
      <c r="B64" s="532"/>
      <c r="G64" s="531"/>
    </row>
    <row r="65" spans="1:7" x14ac:dyDescent="0.2">
      <c r="A65" s="532"/>
      <c r="B65" s="532"/>
      <c r="G65" s="531"/>
    </row>
    <row r="66" spans="1:7" x14ac:dyDescent="0.2">
      <c r="A66" s="532"/>
      <c r="B66" s="532"/>
      <c r="G66" s="531"/>
    </row>
    <row r="67" spans="1:7" x14ac:dyDescent="0.2">
      <c r="A67" s="532"/>
      <c r="B67" s="532"/>
      <c r="G67" s="531"/>
    </row>
    <row r="68" spans="1:7" x14ac:dyDescent="0.2">
      <c r="A68" s="532"/>
      <c r="B68" s="532"/>
      <c r="G68" s="531"/>
    </row>
    <row r="69" spans="1:7" x14ac:dyDescent="0.2">
      <c r="A69" s="532"/>
      <c r="B69" s="532"/>
      <c r="G69" s="531"/>
    </row>
    <row r="70" spans="1:7" x14ac:dyDescent="0.2">
      <c r="A70" s="532"/>
      <c r="B70" s="532"/>
      <c r="G70" s="531"/>
    </row>
    <row r="71" spans="1:7" x14ac:dyDescent="0.2">
      <c r="A71" s="532"/>
      <c r="B71" s="532"/>
      <c r="G71" s="531"/>
    </row>
    <row r="72" spans="1:7" x14ac:dyDescent="0.2">
      <c r="A72" s="532"/>
      <c r="B72" s="532"/>
      <c r="G72" s="531"/>
    </row>
    <row r="73" spans="1:7" x14ac:dyDescent="0.2">
      <c r="A73" s="532"/>
      <c r="B73" s="532"/>
      <c r="G73" s="531"/>
    </row>
    <row r="74" spans="1:7" x14ac:dyDescent="0.2">
      <c r="A74" s="532"/>
      <c r="B74" s="532"/>
      <c r="G74" s="531"/>
    </row>
    <row r="75" spans="1:7" x14ac:dyDescent="0.2">
      <c r="A75" s="532"/>
      <c r="B75" s="532"/>
      <c r="G75" s="531"/>
    </row>
    <row r="76" spans="1:7" x14ac:dyDescent="0.2">
      <c r="A76" s="532"/>
      <c r="B76" s="532"/>
      <c r="G76" s="531"/>
    </row>
    <row r="77" spans="1:7" x14ac:dyDescent="0.2">
      <c r="A77" s="532"/>
      <c r="B77" s="532"/>
      <c r="G77" s="531"/>
    </row>
    <row r="78" spans="1:7" x14ac:dyDescent="0.2">
      <c r="A78" s="532"/>
      <c r="B78" s="532"/>
      <c r="G78" s="531"/>
    </row>
    <row r="79" spans="1:7" x14ac:dyDescent="0.2">
      <c r="A79" s="532"/>
      <c r="B79" s="532"/>
      <c r="G79" s="531"/>
    </row>
    <row r="80" spans="1:7" x14ac:dyDescent="0.2">
      <c r="A80" s="532"/>
      <c r="B80" s="532"/>
      <c r="G80" s="531"/>
    </row>
    <row r="81" spans="1:7" x14ac:dyDescent="0.2">
      <c r="A81" s="532"/>
      <c r="B81" s="532"/>
      <c r="G81" s="531"/>
    </row>
    <row r="82" spans="1:7" x14ac:dyDescent="0.2">
      <c r="A82" s="532"/>
      <c r="B82" s="532"/>
      <c r="G82" s="531"/>
    </row>
    <row r="83" spans="1:7" x14ac:dyDescent="0.2">
      <c r="A83" s="532"/>
      <c r="B83" s="532"/>
      <c r="G83" s="531"/>
    </row>
    <row r="84" spans="1:7" x14ac:dyDescent="0.2">
      <c r="A84" s="532"/>
      <c r="B84" s="532"/>
      <c r="G84" s="531"/>
    </row>
    <row r="85" spans="1:7" x14ac:dyDescent="0.2">
      <c r="A85" s="532"/>
      <c r="B85" s="532"/>
      <c r="C85" s="531"/>
      <c r="G85" s="531"/>
    </row>
    <row r="86" spans="1:7" x14ac:dyDescent="0.2">
      <c r="A86" s="532"/>
      <c r="B86" s="532"/>
      <c r="C86" s="531"/>
      <c r="G86" s="531"/>
    </row>
    <row r="87" spans="1:7" x14ac:dyDescent="0.2">
      <c r="A87" s="532"/>
      <c r="B87" s="532"/>
      <c r="G87" s="531"/>
    </row>
    <row r="88" spans="1:7" x14ac:dyDescent="0.2">
      <c r="A88" s="532"/>
      <c r="B88" s="532"/>
      <c r="G88" s="531"/>
    </row>
    <row r="89" spans="1:7" x14ac:dyDescent="0.2">
      <c r="A89" s="532"/>
      <c r="B89" s="532"/>
      <c r="G89" s="531"/>
    </row>
    <row r="90" spans="1:7" x14ac:dyDescent="0.2">
      <c r="A90" s="532"/>
      <c r="B90" s="532"/>
      <c r="G90" s="531"/>
    </row>
    <row r="91" spans="1:7" x14ac:dyDescent="0.2">
      <c r="A91" s="532"/>
      <c r="B91" s="532"/>
      <c r="G91" s="531"/>
    </row>
    <row r="92" spans="1:7" x14ac:dyDescent="0.2">
      <c r="A92" s="532"/>
      <c r="B92" s="532"/>
      <c r="G92" s="531"/>
    </row>
    <row r="93" spans="1:7" x14ac:dyDescent="0.2">
      <c r="A93" s="532"/>
      <c r="B93" s="532"/>
      <c r="G93" s="531"/>
    </row>
  </sheetData>
  <dataValidations count="3">
    <dataValidation type="list" allowBlank="1" showInputMessage="1" showErrorMessage="1" sqref="I3:I93">
      <formula1>$HC$5:$HC$9</formula1>
    </dataValidation>
    <dataValidation type="list" allowBlank="1" showInputMessage="1" showErrorMessage="1" sqref="L2">
      <formula1>Način_obavještavanja</formula1>
    </dataValidation>
    <dataValidation type="list" allowBlank="1" showInputMessage="1" showErrorMessage="1" sqref="I2">
      <formula1>Period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40" workbookViewId="0">
      <selection activeCell="H67" sqref="H67"/>
    </sheetView>
  </sheetViews>
  <sheetFormatPr defaultRowHeight="12.75" x14ac:dyDescent="0.2"/>
  <cols>
    <col min="1" max="1" width="31" customWidth="1"/>
    <col min="5" max="5" width="8.85546875" customWidth="1"/>
    <col min="6" max="6" width="34.140625" customWidth="1"/>
    <col min="7" max="7" width="14.140625" customWidth="1"/>
    <col min="8" max="8" width="110.28515625" customWidth="1"/>
  </cols>
  <sheetData>
    <row r="1" spans="1:8" x14ac:dyDescent="0.2">
      <c r="A1" s="55" t="s">
        <v>872</v>
      </c>
      <c r="E1" s="16" t="s">
        <v>717</v>
      </c>
      <c r="F1" s="17" t="s">
        <v>718</v>
      </c>
      <c r="G1" s="16" t="s">
        <v>719</v>
      </c>
      <c r="H1" s="18" t="s">
        <v>720</v>
      </c>
    </row>
    <row r="2" spans="1:8" x14ac:dyDescent="0.2">
      <c r="A2" t="s">
        <v>813</v>
      </c>
      <c r="E2" s="19" t="s">
        <v>721</v>
      </c>
      <c r="F2" s="20" t="s">
        <v>788</v>
      </c>
      <c r="G2" s="19" t="s">
        <v>722</v>
      </c>
      <c r="H2" s="21" t="s">
        <v>795</v>
      </c>
    </row>
    <row r="3" spans="1:8" x14ac:dyDescent="0.2">
      <c r="A3" t="s">
        <v>2382</v>
      </c>
      <c r="E3" s="19" t="s">
        <v>723</v>
      </c>
      <c r="F3" s="20" t="s">
        <v>789</v>
      </c>
      <c r="G3" s="19" t="s">
        <v>724</v>
      </c>
      <c r="H3" s="21" t="s">
        <v>796</v>
      </c>
    </row>
    <row r="4" spans="1:8" x14ac:dyDescent="0.2">
      <c r="A4" t="s">
        <v>815</v>
      </c>
      <c r="E4" s="19" t="s">
        <v>725</v>
      </c>
      <c r="F4" s="20" t="s">
        <v>790</v>
      </c>
      <c r="G4" s="19" t="s">
        <v>723</v>
      </c>
      <c r="H4" s="21" t="s">
        <v>797</v>
      </c>
    </row>
    <row r="5" spans="1:8" x14ac:dyDescent="0.2">
      <c r="A5" s="154" t="s">
        <v>2411</v>
      </c>
      <c r="E5" s="19" t="s">
        <v>726</v>
      </c>
      <c r="F5" s="20" t="s">
        <v>791</v>
      </c>
      <c r="G5" s="19" t="s">
        <v>727</v>
      </c>
      <c r="H5" s="21" t="s">
        <v>798</v>
      </c>
    </row>
    <row r="6" spans="1:8" x14ac:dyDescent="0.2">
      <c r="E6" s="19" t="s">
        <v>728</v>
      </c>
      <c r="F6" s="20" t="s">
        <v>792</v>
      </c>
      <c r="G6" s="19" t="s">
        <v>729</v>
      </c>
      <c r="H6" s="21" t="s">
        <v>799</v>
      </c>
    </row>
    <row r="7" spans="1:8" x14ac:dyDescent="0.2">
      <c r="A7" t="s">
        <v>811</v>
      </c>
      <c r="E7" s="19" t="s">
        <v>730</v>
      </c>
      <c r="F7" s="20" t="s">
        <v>793</v>
      </c>
      <c r="G7" s="19" t="s">
        <v>731</v>
      </c>
      <c r="H7" s="21" t="s">
        <v>800</v>
      </c>
    </row>
    <row r="8" spans="1:8" ht="13.5" thickBot="1" x14ac:dyDescent="0.25">
      <c r="A8" t="s">
        <v>812</v>
      </c>
      <c r="E8" s="22" t="s">
        <v>732</v>
      </c>
      <c r="F8" s="23" t="s">
        <v>794</v>
      </c>
      <c r="G8" s="19" t="s">
        <v>733</v>
      </c>
      <c r="H8" s="21" t="s">
        <v>801</v>
      </c>
    </row>
    <row r="9" spans="1:8" x14ac:dyDescent="0.2">
      <c r="E9" s="24"/>
      <c r="F9" s="25"/>
      <c r="G9" s="19" t="s">
        <v>734</v>
      </c>
      <c r="H9" s="21" t="s">
        <v>802</v>
      </c>
    </row>
    <row r="10" spans="1:8" x14ac:dyDescent="0.2">
      <c r="E10" s="24"/>
      <c r="F10" s="25"/>
      <c r="G10" s="19" t="s">
        <v>728</v>
      </c>
      <c r="H10" s="21" t="s">
        <v>792</v>
      </c>
    </row>
    <row r="11" spans="1:8" x14ac:dyDescent="0.2">
      <c r="A11" s="55" t="s">
        <v>873</v>
      </c>
      <c r="D11" t="s">
        <v>811</v>
      </c>
      <c r="E11" s="24"/>
      <c r="F11" s="25"/>
      <c r="G11" s="19" t="s">
        <v>735</v>
      </c>
      <c r="H11" s="21" t="s">
        <v>803</v>
      </c>
    </row>
    <row r="12" spans="1:8" x14ac:dyDescent="0.2">
      <c r="A12" t="s">
        <v>824</v>
      </c>
      <c r="D12" t="s">
        <v>812</v>
      </c>
      <c r="E12" s="24"/>
      <c r="F12" s="25"/>
      <c r="G12" s="19" t="s">
        <v>736</v>
      </c>
      <c r="H12" s="21" t="s">
        <v>804</v>
      </c>
    </row>
    <row r="13" spans="1:8" ht="13.5" thickBot="1" x14ac:dyDescent="0.25">
      <c r="A13" t="s">
        <v>825</v>
      </c>
      <c r="D13" t="s">
        <v>816</v>
      </c>
      <c r="E13" s="24"/>
      <c r="F13" s="25"/>
      <c r="G13" s="22" t="s">
        <v>737</v>
      </c>
      <c r="H13" s="26" t="s">
        <v>805</v>
      </c>
    </row>
    <row r="14" spans="1:8" x14ac:dyDescent="0.2">
      <c r="A14" s="142" t="s">
        <v>2383</v>
      </c>
      <c r="E14" s="27"/>
      <c r="F14" s="25"/>
      <c r="G14" s="27"/>
      <c r="H14" s="25"/>
    </row>
    <row r="15" spans="1:8" x14ac:dyDescent="0.2">
      <c r="E15" s="27"/>
      <c r="F15" s="25"/>
      <c r="G15" s="27"/>
      <c r="H15" s="25"/>
    </row>
    <row r="16" spans="1:8" x14ac:dyDescent="0.2">
      <c r="D16" t="s">
        <v>1482</v>
      </c>
      <c r="E16" s="27"/>
      <c r="F16" s="25"/>
      <c r="G16" s="27"/>
      <c r="H16" s="25"/>
    </row>
    <row r="17" spans="1:8" ht="13.5" thickBot="1" x14ac:dyDescent="0.25">
      <c r="A17" t="s">
        <v>817</v>
      </c>
      <c r="D17" t="s">
        <v>2815</v>
      </c>
      <c r="E17" s="27"/>
      <c r="F17" s="25"/>
      <c r="G17" s="28" t="s">
        <v>738</v>
      </c>
      <c r="H17" s="29" t="s">
        <v>739</v>
      </c>
    </row>
    <row r="18" spans="1:8" x14ac:dyDescent="0.2">
      <c r="A18" t="s">
        <v>818</v>
      </c>
      <c r="D18" t="s">
        <v>2826</v>
      </c>
      <c r="E18" s="27"/>
      <c r="F18" s="25"/>
      <c r="G18" s="30" t="s">
        <v>740</v>
      </c>
      <c r="H18" s="31" t="s">
        <v>806</v>
      </c>
    </row>
    <row r="19" spans="1:8" x14ac:dyDescent="0.2">
      <c r="A19" t="s">
        <v>819</v>
      </c>
      <c r="D19" t="s">
        <v>2827</v>
      </c>
      <c r="E19" s="27"/>
      <c r="F19" s="25"/>
      <c r="G19" s="19" t="s">
        <v>730</v>
      </c>
      <c r="H19" s="32" t="s">
        <v>807</v>
      </c>
    </row>
    <row r="20" spans="1:8" x14ac:dyDescent="0.2">
      <c r="D20" t="s">
        <v>860</v>
      </c>
      <c r="E20" s="27"/>
      <c r="F20" s="25"/>
      <c r="G20" s="19" t="s">
        <v>741</v>
      </c>
      <c r="H20" s="32" t="s">
        <v>808</v>
      </c>
    </row>
    <row r="21" spans="1:8" ht="13.5" thickBot="1" x14ac:dyDescent="0.25">
      <c r="E21" s="27"/>
      <c r="F21" s="25"/>
      <c r="G21" s="22" t="s">
        <v>742</v>
      </c>
      <c r="H21" s="33" t="s">
        <v>809</v>
      </c>
    </row>
    <row r="22" spans="1:8" x14ac:dyDescent="0.2">
      <c r="E22" s="27"/>
      <c r="F22" s="25"/>
      <c r="G22" s="27"/>
      <c r="H22" s="25"/>
    </row>
    <row r="23" spans="1:8" x14ac:dyDescent="0.2">
      <c r="G23" s="27"/>
      <c r="H23" s="25"/>
    </row>
    <row r="24" spans="1:8" x14ac:dyDescent="0.2">
      <c r="A24" s="52" t="s">
        <v>763</v>
      </c>
      <c r="F24" t="s">
        <v>826</v>
      </c>
      <c r="G24" s="27"/>
      <c r="H24" s="25"/>
    </row>
    <row r="25" spans="1:8" x14ac:dyDescent="0.2">
      <c r="A25" s="48" t="s">
        <v>810</v>
      </c>
      <c r="F25" t="s">
        <v>827</v>
      </c>
      <c r="G25" s="27"/>
      <c r="H25" s="25"/>
    </row>
    <row r="26" spans="1:8" x14ac:dyDescent="0.2">
      <c r="A26" s="48" t="s">
        <v>832</v>
      </c>
      <c r="F26" t="s">
        <v>828</v>
      </c>
      <c r="G26" s="27"/>
    </row>
    <row r="27" spans="1:8" ht="25.5" x14ac:dyDescent="0.2">
      <c r="A27" s="49" t="s">
        <v>833</v>
      </c>
      <c r="E27" s="34"/>
      <c r="F27" s="155" t="s">
        <v>2387</v>
      </c>
      <c r="G27" s="35"/>
    </row>
    <row r="28" spans="1:8" x14ac:dyDescent="0.2">
      <c r="A28" s="49" t="s">
        <v>834</v>
      </c>
      <c r="G28" s="27"/>
      <c r="H28" s="25"/>
    </row>
    <row r="29" spans="1:8" x14ac:dyDescent="0.2">
      <c r="A29" s="50" t="s">
        <v>835</v>
      </c>
      <c r="G29" s="27"/>
      <c r="H29" s="25"/>
    </row>
    <row r="30" spans="1:8" x14ac:dyDescent="0.2">
      <c r="A30" s="48" t="s">
        <v>836</v>
      </c>
      <c r="G30" s="27"/>
      <c r="H30" s="25"/>
    </row>
    <row r="31" spans="1:8" x14ac:dyDescent="0.2">
      <c r="A31" s="48" t="s">
        <v>837</v>
      </c>
      <c r="G31" s="27"/>
      <c r="H31" s="25"/>
    </row>
    <row r="32" spans="1:8" x14ac:dyDescent="0.2">
      <c r="A32" s="48" t="s">
        <v>838</v>
      </c>
      <c r="G32" s="27"/>
      <c r="H32" s="25"/>
    </row>
    <row r="33" spans="1:7" ht="25.5" x14ac:dyDescent="0.2">
      <c r="A33" s="48" t="s">
        <v>839</v>
      </c>
    </row>
    <row r="34" spans="1:7" x14ac:dyDescent="0.2">
      <c r="A34" s="48" t="s">
        <v>840</v>
      </c>
    </row>
    <row r="35" spans="1:7" x14ac:dyDescent="0.2">
      <c r="A35" s="48" t="s">
        <v>841</v>
      </c>
    </row>
    <row r="36" spans="1:7" ht="38.25" x14ac:dyDescent="0.2">
      <c r="A36" s="49" t="s">
        <v>842</v>
      </c>
    </row>
    <row r="37" spans="1:7" x14ac:dyDescent="0.2">
      <c r="A37" s="36" t="s">
        <v>831</v>
      </c>
      <c r="G37" s="62" t="s">
        <v>1481</v>
      </c>
    </row>
    <row r="38" spans="1:7" x14ac:dyDescent="0.2">
      <c r="A38" s="36" t="s">
        <v>830</v>
      </c>
      <c r="G38" s="61" t="s">
        <v>1482</v>
      </c>
    </row>
    <row r="39" spans="1:7" x14ac:dyDescent="0.2">
      <c r="A39" s="36" t="s">
        <v>829</v>
      </c>
      <c r="G39" t="s">
        <v>1483</v>
      </c>
    </row>
    <row r="40" spans="1:7" ht="38.25" x14ac:dyDescent="0.2">
      <c r="A40" s="106" t="s">
        <v>775</v>
      </c>
      <c r="G40" s="60" t="s">
        <v>1484</v>
      </c>
    </row>
    <row r="41" spans="1:7" x14ac:dyDescent="0.2">
      <c r="A41" s="51" t="s">
        <v>860</v>
      </c>
      <c r="G41" s="60" t="s">
        <v>1485</v>
      </c>
    </row>
    <row r="42" spans="1:7" x14ac:dyDescent="0.2">
      <c r="G42" s="60" t="s">
        <v>1486</v>
      </c>
    </row>
    <row r="43" spans="1:7" x14ac:dyDescent="0.2">
      <c r="G43" s="60"/>
    </row>
    <row r="45" spans="1:7" x14ac:dyDescent="0.2">
      <c r="A45" s="55" t="s">
        <v>762</v>
      </c>
      <c r="G45" s="64" t="s">
        <v>1487</v>
      </c>
    </row>
    <row r="46" spans="1:7" x14ac:dyDescent="0.2">
      <c r="A46" s="46" t="s">
        <v>743</v>
      </c>
      <c r="G46" s="63">
        <v>2000</v>
      </c>
    </row>
    <row r="47" spans="1:7" x14ac:dyDescent="0.2">
      <c r="A47" s="46" t="s">
        <v>744</v>
      </c>
      <c r="G47" s="63">
        <v>2001</v>
      </c>
    </row>
    <row r="48" spans="1:7" x14ac:dyDescent="0.2">
      <c r="A48" s="46" t="s">
        <v>745</v>
      </c>
      <c r="G48" s="63">
        <v>2002</v>
      </c>
    </row>
    <row r="49" spans="1:7" x14ac:dyDescent="0.2">
      <c r="A49" s="46" t="s">
        <v>746</v>
      </c>
      <c r="G49" s="63">
        <v>2003</v>
      </c>
    </row>
    <row r="50" spans="1:7" x14ac:dyDescent="0.2">
      <c r="A50" s="46" t="s">
        <v>747</v>
      </c>
      <c r="G50" s="63">
        <v>2004</v>
      </c>
    </row>
    <row r="51" spans="1:7" x14ac:dyDescent="0.2">
      <c r="A51" s="46" t="s">
        <v>748</v>
      </c>
      <c r="G51" s="63">
        <v>2005</v>
      </c>
    </row>
    <row r="52" spans="1:7" x14ac:dyDescent="0.2">
      <c r="A52" s="46" t="s">
        <v>749</v>
      </c>
      <c r="G52" s="63">
        <v>2006</v>
      </c>
    </row>
    <row r="53" spans="1:7" x14ac:dyDescent="0.2">
      <c r="A53" s="46" t="s">
        <v>750</v>
      </c>
      <c r="G53" s="63">
        <v>2007</v>
      </c>
    </row>
    <row r="54" spans="1:7" x14ac:dyDescent="0.2">
      <c r="A54" s="46" t="s">
        <v>751</v>
      </c>
      <c r="G54" s="63">
        <v>2008</v>
      </c>
    </row>
    <row r="55" spans="1:7" x14ac:dyDescent="0.2">
      <c r="A55" s="11" t="s">
        <v>752</v>
      </c>
      <c r="G55" s="63">
        <v>2009</v>
      </c>
    </row>
    <row r="56" spans="1:7" x14ac:dyDescent="0.2">
      <c r="A56" s="154" t="s">
        <v>2393</v>
      </c>
      <c r="G56" s="63">
        <v>2010</v>
      </c>
    </row>
    <row r="57" spans="1:7" x14ac:dyDescent="0.2">
      <c r="A57" s="46" t="s">
        <v>753</v>
      </c>
      <c r="G57" s="63">
        <v>2011</v>
      </c>
    </row>
    <row r="58" spans="1:7" x14ac:dyDescent="0.2">
      <c r="A58" s="46" t="s">
        <v>754</v>
      </c>
      <c r="G58" s="63">
        <v>2012</v>
      </c>
    </row>
    <row r="59" spans="1:7" x14ac:dyDescent="0.2">
      <c r="A59" s="46" t="s">
        <v>755</v>
      </c>
      <c r="G59" s="63">
        <v>2013</v>
      </c>
    </row>
    <row r="60" spans="1:7" x14ac:dyDescent="0.2">
      <c r="A60" s="11" t="s">
        <v>756</v>
      </c>
      <c r="G60" s="63">
        <v>2014</v>
      </c>
    </row>
    <row r="61" spans="1:7" x14ac:dyDescent="0.2">
      <c r="A61" s="46" t="s">
        <v>757</v>
      </c>
      <c r="G61" s="63">
        <v>2015</v>
      </c>
    </row>
    <row r="62" spans="1:7" x14ac:dyDescent="0.2">
      <c r="A62" s="11" t="s">
        <v>758</v>
      </c>
      <c r="G62" s="63">
        <v>2016</v>
      </c>
    </row>
    <row r="63" spans="1:7" x14ac:dyDescent="0.2">
      <c r="A63" s="46" t="s">
        <v>759</v>
      </c>
      <c r="G63" s="63">
        <v>2017</v>
      </c>
    </row>
    <row r="64" spans="1:7" x14ac:dyDescent="0.2">
      <c r="A64" s="11" t="s">
        <v>760</v>
      </c>
    </row>
    <row r="65" spans="1:8" x14ac:dyDescent="0.2">
      <c r="A65" s="46" t="s">
        <v>761</v>
      </c>
    </row>
    <row r="66" spans="1:8" x14ac:dyDescent="0.2">
      <c r="A66" s="36" t="s">
        <v>860</v>
      </c>
    </row>
    <row r="68" spans="1:8" x14ac:dyDescent="0.2">
      <c r="A68" s="55" t="s">
        <v>764</v>
      </c>
    </row>
    <row r="69" spans="1:8" x14ac:dyDescent="0.2">
      <c r="A69" s="36" t="s">
        <v>769</v>
      </c>
    </row>
    <row r="70" spans="1:8" ht="15.75" x14ac:dyDescent="0.3">
      <c r="A70" s="36" t="s">
        <v>770</v>
      </c>
    </row>
    <row r="71" spans="1:8" x14ac:dyDescent="0.2">
      <c r="A71" s="36" t="s">
        <v>771</v>
      </c>
    </row>
    <row r="72" spans="1:8" ht="15.75" x14ac:dyDescent="0.3">
      <c r="A72" s="40" t="s">
        <v>772</v>
      </c>
      <c r="F72" t="s">
        <v>820</v>
      </c>
      <c r="H72" t="s">
        <v>2828</v>
      </c>
    </row>
    <row r="73" spans="1:8" x14ac:dyDescent="0.2">
      <c r="A73" s="36" t="s">
        <v>773</v>
      </c>
      <c r="F73" s="154" t="s">
        <v>2388</v>
      </c>
      <c r="H73" t="s">
        <v>2829</v>
      </c>
    </row>
    <row r="74" spans="1:8" x14ac:dyDescent="0.2">
      <c r="A74" s="36" t="s">
        <v>774</v>
      </c>
      <c r="F74" s="154" t="s">
        <v>2390</v>
      </c>
      <c r="H74" t="s">
        <v>2807</v>
      </c>
    </row>
    <row r="75" spans="1:8" ht="15.75" x14ac:dyDescent="0.3">
      <c r="A75" s="36" t="s">
        <v>767</v>
      </c>
      <c r="F75" t="s">
        <v>821</v>
      </c>
      <c r="H75" t="s">
        <v>2830</v>
      </c>
    </row>
    <row r="76" spans="1:8" x14ac:dyDescent="0.2">
      <c r="A76" s="36" t="s">
        <v>768</v>
      </c>
      <c r="F76" t="s">
        <v>822</v>
      </c>
      <c r="H76" t="s">
        <v>2831</v>
      </c>
    </row>
    <row r="77" spans="1:8" x14ac:dyDescent="0.2">
      <c r="A77" s="128" t="s">
        <v>2395</v>
      </c>
      <c r="F77" s="154" t="s">
        <v>2410</v>
      </c>
    </row>
    <row r="78" spans="1:8" x14ac:dyDescent="0.2">
      <c r="A78" s="154" t="s">
        <v>2397</v>
      </c>
      <c r="F78" s="154" t="s">
        <v>2389</v>
      </c>
    </row>
    <row r="79" spans="1:8" ht="25.5" x14ac:dyDescent="0.2">
      <c r="A79" s="159" t="s">
        <v>2399</v>
      </c>
      <c r="F79" s="128" t="s">
        <v>2391</v>
      </c>
    </row>
    <row r="80" spans="1:8" x14ac:dyDescent="0.2">
      <c r="A80" s="154" t="s">
        <v>2394</v>
      </c>
      <c r="F80" s="154" t="s">
        <v>2392</v>
      </c>
    </row>
    <row r="81" spans="1:6" x14ac:dyDescent="0.2">
      <c r="A81" s="154" t="s">
        <v>2398</v>
      </c>
    </row>
    <row r="82" spans="1:6" x14ac:dyDescent="0.2">
      <c r="A82" s="154" t="s">
        <v>2396</v>
      </c>
      <c r="F82" s="155"/>
    </row>
    <row r="83" spans="1:6" x14ac:dyDescent="0.2">
      <c r="A83" s="36" t="s">
        <v>860</v>
      </c>
      <c r="F83" s="155"/>
    </row>
    <row r="84" spans="1:6" x14ac:dyDescent="0.2">
      <c r="F84" s="155"/>
    </row>
    <row r="86" spans="1:6" x14ac:dyDescent="0.2">
      <c r="A86" s="54" t="s">
        <v>714</v>
      </c>
    </row>
    <row r="87" spans="1:6" x14ac:dyDescent="0.2">
      <c r="A87" s="14" t="s">
        <v>715</v>
      </c>
    </row>
    <row r="88" spans="1:6" ht="25.5" x14ac:dyDescent="0.2">
      <c r="A88" s="37" t="s">
        <v>851</v>
      </c>
    </row>
    <row r="89" spans="1:6" ht="25.5" x14ac:dyDescent="0.2">
      <c r="A89" s="37" t="s">
        <v>765</v>
      </c>
    </row>
    <row r="90" spans="1:6" x14ac:dyDescent="0.2">
      <c r="A90" s="37" t="s">
        <v>843</v>
      </c>
    </row>
    <row r="91" spans="1:6" x14ac:dyDescent="0.2">
      <c r="A91" s="14" t="s">
        <v>716</v>
      </c>
    </row>
    <row r="92" spans="1:6" x14ac:dyDescent="0.2">
      <c r="A92" s="15" t="s">
        <v>844</v>
      </c>
    </row>
    <row r="93" spans="1:6" x14ac:dyDescent="0.2">
      <c r="A93" s="15" t="s">
        <v>845</v>
      </c>
    </row>
    <row r="94" spans="1:6" x14ac:dyDescent="0.2">
      <c r="A94" s="15" t="s">
        <v>846</v>
      </c>
    </row>
    <row r="95" spans="1:6" x14ac:dyDescent="0.2">
      <c r="A95" s="53" t="s">
        <v>847</v>
      </c>
    </row>
    <row r="96" spans="1:6" x14ac:dyDescent="0.2">
      <c r="A96" s="37" t="s">
        <v>848</v>
      </c>
    </row>
    <row r="97" spans="1:1" x14ac:dyDescent="0.2">
      <c r="A97" s="15" t="s">
        <v>849</v>
      </c>
    </row>
    <row r="98" spans="1:1" x14ac:dyDescent="0.2">
      <c r="A98" s="156" t="s">
        <v>2412</v>
      </c>
    </row>
    <row r="99" spans="1:1" x14ac:dyDescent="0.2">
      <c r="A99" s="154" t="s">
        <v>2405</v>
      </c>
    </row>
    <row r="100" spans="1:1" x14ac:dyDescent="0.2">
      <c r="A100" s="157" t="s">
        <v>2401</v>
      </c>
    </row>
    <row r="101" spans="1:1" x14ac:dyDescent="0.2">
      <c r="A101" s="157" t="s">
        <v>2402</v>
      </c>
    </row>
    <row r="102" spans="1:1" x14ac:dyDescent="0.2">
      <c r="A102" s="154" t="s">
        <v>2406</v>
      </c>
    </row>
    <row r="103" spans="1:1" ht="25.5" x14ac:dyDescent="0.2">
      <c r="A103" s="158" t="s">
        <v>2400</v>
      </c>
    </row>
    <row r="104" spans="1:1" x14ac:dyDescent="0.2">
      <c r="A104" s="154" t="s">
        <v>2403</v>
      </c>
    </row>
    <row r="105" spans="1:1" x14ac:dyDescent="0.2">
      <c r="A105" s="154" t="s">
        <v>2404</v>
      </c>
    </row>
    <row r="106" spans="1:1" ht="25.5" x14ac:dyDescent="0.2">
      <c r="A106" s="159" t="s">
        <v>2413</v>
      </c>
    </row>
    <row r="107" spans="1:1" x14ac:dyDescent="0.2">
      <c r="A107" s="36" t="s">
        <v>860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8:S20"/>
  <sheetViews>
    <sheetView workbookViewId="0">
      <selection activeCell="S16" sqref="S16:S20"/>
    </sheetView>
  </sheetViews>
  <sheetFormatPr defaultRowHeight="12.75" x14ac:dyDescent="0.2"/>
  <sheetData>
    <row r="8" spans="19:19" x14ac:dyDescent="0.2">
      <c r="S8" t="s">
        <v>1482</v>
      </c>
    </row>
    <row r="9" spans="19:19" x14ac:dyDescent="0.2">
      <c r="S9" t="s">
        <v>2815</v>
      </c>
    </row>
    <row r="10" spans="19:19" x14ac:dyDescent="0.2">
      <c r="S10" t="s">
        <v>2826</v>
      </c>
    </row>
    <row r="11" spans="19:19" x14ac:dyDescent="0.2">
      <c r="S11" t="s">
        <v>2827</v>
      </c>
    </row>
    <row r="12" spans="19:19" x14ac:dyDescent="0.2">
      <c r="S12" t="s">
        <v>860</v>
      </c>
    </row>
    <row r="16" spans="19:19" x14ac:dyDescent="0.2">
      <c r="S16" t="s">
        <v>2828</v>
      </c>
    </row>
    <row r="17" spans="19:19" x14ac:dyDescent="0.2">
      <c r="S17" t="s">
        <v>2829</v>
      </c>
    </row>
    <row r="18" spans="19:19" x14ac:dyDescent="0.2">
      <c r="S18" t="s">
        <v>2807</v>
      </c>
    </row>
    <row r="19" spans="19:19" x14ac:dyDescent="0.2">
      <c r="S19" t="s">
        <v>2830</v>
      </c>
    </row>
    <row r="20" spans="19:19" x14ac:dyDescent="0.2">
      <c r="S20" t="s">
        <v>2831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36</vt:i4>
      </vt:variant>
    </vt:vector>
  </HeadingPairs>
  <TitlesOfParts>
    <vt:vector size="46" baseType="lpstr">
      <vt:lpstr>Podatci o IVU</vt:lpstr>
      <vt:lpstr>Podatci o sustavima po ZO</vt:lpstr>
      <vt:lpstr>Int. kont_INTERNI laborat_2017</vt:lpstr>
      <vt:lpstr>Int. kont_VANJSKI laborat_2017</vt:lpstr>
      <vt:lpstr>Uzroci neispravnosti_mreza</vt:lpstr>
      <vt:lpstr>Uzroci neispravnoti_crpilista</vt:lpstr>
      <vt:lpstr>Obavijesti potrosacima_2017</vt:lpstr>
      <vt:lpstr>Padajuci izb-Novo</vt:lpstr>
      <vt:lpstr>Sheet2</vt:lpstr>
      <vt:lpstr>Padajuci izbornici</vt:lpstr>
      <vt:lpstr>aer</vt:lpstr>
      <vt:lpstr>DA</vt:lpstr>
      <vt:lpstr>DANE</vt:lpstr>
      <vt:lpstr>dez</vt:lpstr>
      <vt:lpstr>Dezinf_novo</vt:lpstr>
      <vt:lpstr>Dezinfekcija_novo</vt:lpstr>
      <vt:lpstr>god</vt:lpstr>
      <vt:lpstr>'Podatci o sustavima po ZO'!Ispis_naslova</vt:lpstr>
      <vt:lpstr>J</vt:lpstr>
      <vt:lpstr>lab</vt:lpstr>
      <vt:lpstr>mat</vt:lpstr>
      <vt:lpstr>MAt_novo</vt:lpstr>
      <vt:lpstr>Materijal</vt:lpstr>
      <vt:lpstr>Materijali_novo</vt:lpstr>
      <vt:lpstr>na</vt:lpstr>
      <vt:lpstr>Način</vt:lpstr>
      <vt:lpstr>Način_obavještavanja</vt:lpstr>
      <vt:lpstr>Obrada</vt:lpstr>
      <vt:lpstr>par</vt:lpstr>
      <vt:lpstr>parametri</vt:lpstr>
      <vt:lpstr>Period</vt:lpstr>
      <vt:lpstr>površinska</vt:lpstr>
      <vt:lpstr>prvo</vt:lpstr>
      <vt:lpstr>radnja</vt:lpstr>
      <vt:lpstr>sustav</vt:lpstr>
      <vt:lpstr>Sustav_novo</vt:lpstr>
      <vt:lpstr>t</vt:lpstr>
      <vt:lpstr>tip</vt:lpstr>
      <vt:lpstr>tip_sustava</vt:lpstr>
      <vt:lpstr>Tip_Vode</vt:lpstr>
      <vt:lpstr>Tlačni</vt:lpstr>
      <vt:lpstr>Ucestalost_novo</vt:lpstr>
      <vt:lpstr>Učestalost_novo</vt:lpstr>
      <vt:lpstr>uzrok</vt:lpstr>
      <vt:lpstr>Voda</vt:lpstr>
      <vt:lpstr>vrijeme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2018-04-15T17:28:30Z</dcterms:modified>
</cp:coreProperties>
</file>