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370" windowHeight="7650" firstSheet="2" activeTab="4"/>
  </bookViews>
  <sheets>
    <sheet name="Podatci o IVU" sheetId="15" r:id="rId1"/>
    <sheet name="Podatci o sustavima po ZO" sheetId="5" r:id="rId2"/>
    <sheet name="Int. kont_INTERNI laborat_2019" sheetId="6" r:id="rId3"/>
    <sheet name="Int. kont_VANJSKI laborat_2019" sheetId="20" r:id="rId4"/>
    <sheet name="Obavijesti potrosacima_2019" sheetId="21" r:id="rId5"/>
    <sheet name="Podatci po JIVU" sheetId="23" state="hidden" r:id="rId6"/>
    <sheet name="Padajuci izb-Novo" sheetId="17" state="hidden" r:id="rId7"/>
    <sheet name="Sheet2" sheetId="22" state="hidden" r:id="rId8"/>
    <sheet name="Padajuci izbornici" sheetId="12" state="hidden" r:id="rId9"/>
  </sheets>
  <externalReferences>
    <externalReference r:id="rId10"/>
  </externalReferences>
  <definedNames>
    <definedName name="_xlnm._FilterDatabase" localSheetId="2" hidden="1">'Int. kont_INTERNI laborat_2019'!$A$1:$O$347</definedName>
    <definedName name="_xlnm._FilterDatabase" localSheetId="3" hidden="1">'Int. kont_VANJSKI laborat_2019'!$A$1:$O$352</definedName>
    <definedName name="_xlnm._FilterDatabase" localSheetId="0" hidden="1">'Podatci o IVU'!$A$1:$O$139</definedName>
    <definedName name="_xlnm._FilterDatabase" localSheetId="1" hidden="1">'Podatci o sustavima po ZO'!$A$1:$AQ$364</definedName>
    <definedName name="_xlnm._FilterDatabase" localSheetId="5" hidden="1">'Podatci po JIVU'!$A$1:$AQ$68</definedName>
    <definedName name="aer">'Padajuci izbornici'!$A$25:$A$41</definedName>
    <definedName name="DA">'Padajuci izbornici'!$D$11:$D$13</definedName>
    <definedName name="DANE">'Padajuci izbornici'!$A$7:$A$8</definedName>
    <definedName name="dez">'Padajuci izbornici'!$A$69:$A$77</definedName>
    <definedName name="Dezinf_novo">'Padajuci izb-Novo'!$A$69:$A$83</definedName>
    <definedName name="Dezinfekcija_novo">'Padajuci izb-Novo'!$A$69:$A$83</definedName>
    <definedName name="god">'Padajuci izbornici'!$G$46:$G$63</definedName>
    <definedName name="_xlnm.Print_Titles" localSheetId="1">'Podatci o sustavima po ZO'!$1:$1</definedName>
    <definedName name="J">'Padajuci izbornici'!$F$29:$F$32</definedName>
    <definedName name="lab">'Padajuci izbornici'!$F$24:$F$26</definedName>
    <definedName name="mat">'Padajuci izbornici'!$A$81:$A$93</definedName>
    <definedName name="MAt_novo">'Padajuci izb-Novo'!$A$87:$A$107</definedName>
    <definedName name="Materijal">'Padajuci izbornici'!$A$81:$A$92</definedName>
    <definedName name="Materijali_novo">'Padajuci izb-Novo'!$A$87:$A$107</definedName>
    <definedName name="na">'Padajuci izbornici'!$G$38:$G$42</definedName>
    <definedName name="Način">'Padajuci izbornici'!$A$69:$A$76</definedName>
    <definedName name="Način_obavještavanja">'Padajuci izb-Novo'!$D$16:$D$20</definedName>
    <definedName name="Obrada">'Padajuci izbornici'!$A$25:$A$40</definedName>
    <definedName name="par">'Padajuci izbornici'!$A$46:$A$65</definedName>
    <definedName name="parametri">'Padajuci izbornici'!$A$46:$A$64</definedName>
    <definedName name="Period">'Padajuci izb-Novo'!$H$72:$H$76</definedName>
    <definedName name="_xlnm.Print_Area" localSheetId="2">'Int. kont_INTERNI laborat_2019'!$A$1:$O$348</definedName>
    <definedName name="_xlnm.Print_Area" localSheetId="3">'Int. kont_VANJSKI laborat_2019'!$A$1:$O$353</definedName>
    <definedName name="_xlnm.Print_Area" localSheetId="1">'Podatci o sustavima po ZO'!$A$1:$AP$369</definedName>
    <definedName name="površinska">'Padajuci izbornici'!$A$2:$A$4</definedName>
    <definedName name="prvo">'Padajuci izbornici'!$A$17:$A$19</definedName>
    <definedName name="radnja">'Padajuci izbornici'!$H$2:$H$13</definedName>
    <definedName name="sustav">'Padajuci izbornici'!$A$12:$A$13</definedName>
    <definedName name="Sustav_novo">'Padajuci izb-Novo'!$A$12:$A$14</definedName>
    <definedName name="t">'Padajuci izbornici'!$A$2:$A$4</definedName>
    <definedName name="tip">'Padajuci izbornici'!$A$2:$A$4</definedName>
    <definedName name="tip_sustava">'Padajuci izb-Novo'!$A$12:$A$14</definedName>
    <definedName name="Tip_Vode">'Padajuci izb-Novo'!$A$2:$A$5</definedName>
    <definedName name="Tlačni">'Padajuci izb-Novo'!$A$12:$A$13</definedName>
    <definedName name="Ucestalost_novo">'Padajuci izb-Novo'!$F$72:$F$80</definedName>
    <definedName name="Učestalost_novo">'Padajuci izb-Novo'!$F$72:$F$80</definedName>
    <definedName name="uzrok">'Padajuci izbornici'!$F$2:$F$8</definedName>
    <definedName name="Voda">'Padajuci izb-Novo'!$A$2:$A$5</definedName>
    <definedName name="vrijeme">'Padajuci izbornici'!$H$18:$H$21</definedName>
  </definedNames>
  <calcPr calcId="152511"/>
  <fileRecoveryPr autoRecover="0"/>
</workbook>
</file>

<file path=xl/calcChain.xml><?xml version="1.0" encoding="utf-8"?>
<calcChain xmlns="http://schemas.openxmlformats.org/spreadsheetml/2006/main">
  <c r="L213" i="20" l="1"/>
  <c r="L208" i="20"/>
  <c r="O213" i="20"/>
  <c r="O352" i="20" l="1"/>
  <c r="L352" i="20"/>
  <c r="I352" i="20"/>
  <c r="F352" i="20"/>
  <c r="O105" i="6" l="1"/>
  <c r="O104" i="6"/>
  <c r="O102" i="6"/>
  <c r="L105" i="6"/>
  <c r="L104" i="6"/>
  <c r="L102" i="6"/>
  <c r="I105" i="6"/>
  <c r="I104" i="6"/>
  <c r="I102" i="6"/>
  <c r="F105" i="6"/>
  <c r="F104" i="6"/>
  <c r="O351" i="20" l="1"/>
  <c r="L351" i="20"/>
  <c r="I351" i="20"/>
  <c r="F351" i="20"/>
  <c r="O350" i="20" l="1"/>
  <c r="L350" i="20"/>
  <c r="I350" i="20"/>
  <c r="F350" i="20"/>
  <c r="O258" i="20" l="1"/>
  <c r="L258" i="20"/>
  <c r="I258" i="20"/>
  <c r="F258" i="20"/>
  <c r="M306" i="23" l="1"/>
  <c r="M305" i="23"/>
  <c r="M304" i="23"/>
  <c r="M303" i="23"/>
  <c r="M302" i="23"/>
  <c r="M301" i="23"/>
  <c r="M296" i="23"/>
  <c r="M295" i="23"/>
  <c r="M294" i="23"/>
  <c r="M293" i="23"/>
  <c r="M292" i="23"/>
  <c r="M291" i="23"/>
  <c r="M290" i="23"/>
  <c r="M289" i="23"/>
  <c r="M285" i="23"/>
  <c r="L285" i="23"/>
  <c r="M270" i="23"/>
  <c r="L270" i="23"/>
  <c r="G270" i="23"/>
  <c r="F270" i="23"/>
  <c r="E270" i="23"/>
  <c r="M269" i="23"/>
  <c r="L269" i="23"/>
  <c r="G269" i="23"/>
  <c r="F269" i="23"/>
  <c r="E269" i="23"/>
  <c r="M268" i="23"/>
  <c r="L268" i="23"/>
  <c r="G268" i="23"/>
  <c r="F268" i="23"/>
  <c r="E268" i="23"/>
  <c r="M267" i="23"/>
  <c r="L267" i="23"/>
  <c r="E267" i="23"/>
  <c r="M266" i="23"/>
  <c r="L266" i="23"/>
  <c r="G266" i="23"/>
  <c r="F266" i="23"/>
  <c r="E266" i="23"/>
  <c r="M265" i="23"/>
  <c r="L265" i="23"/>
  <c r="E265" i="23"/>
  <c r="L203" i="23"/>
  <c r="G203" i="23"/>
  <c r="F203" i="23"/>
  <c r="E111" i="23"/>
  <c r="U56" i="23"/>
  <c r="U53" i="23"/>
  <c r="U51" i="23"/>
  <c r="R50" i="23"/>
  <c r="R47" i="23"/>
  <c r="R46" i="23"/>
  <c r="E3" i="23"/>
  <c r="I295" i="20" l="1"/>
  <c r="F295" i="20"/>
  <c r="I293" i="20"/>
  <c r="F293" i="20"/>
  <c r="O288" i="20"/>
  <c r="L288" i="20"/>
  <c r="I288" i="20"/>
  <c r="F288" i="20"/>
  <c r="O287" i="20"/>
  <c r="L287" i="20"/>
  <c r="I287" i="20"/>
  <c r="F287" i="20"/>
  <c r="O282" i="20"/>
  <c r="L282" i="20"/>
  <c r="F282" i="20"/>
  <c r="O280" i="20"/>
  <c r="L280" i="20"/>
  <c r="I280" i="20"/>
  <c r="F280" i="20"/>
  <c r="I298" i="6"/>
  <c r="F298" i="6"/>
  <c r="I297" i="6"/>
  <c r="F297" i="6"/>
  <c r="I296" i="6"/>
  <c r="F296" i="6"/>
  <c r="O295" i="6"/>
  <c r="I295" i="6"/>
  <c r="F295" i="6"/>
  <c r="L294" i="6"/>
  <c r="I294" i="6"/>
  <c r="F294" i="6"/>
  <c r="L293" i="6"/>
  <c r="I293" i="6"/>
  <c r="F293" i="6"/>
  <c r="L288" i="6"/>
  <c r="I288" i="6"/>
  <c r="F288" i="6"/>
  <c r="I287" i="6"/>
  <c r="F287" i="6"/>
  <c r="I286" i="6"/>
  <c r="F286" i="6"/>
  <c r="I285" i="6"/>
  <c r="F285" i="6"/>
  <c r="I284" i="6"/>
  <c r="F284" i="6"/>
  <c r="I283" i="6"/>
  <c r="F283" i="6"/>
  <c r="O282" i="6"/>
  <c r="I282" i="6"/>
  <c r="F282" i="6"/>
  <c r="O281" i="6"/>
  <c r="L281" i="6"/>
  <c r="I281" i="6"/>
  <c r="F281" i="6"/>
  <c r="O280" i="6"/>
  <c r="I280" i="6"/>
  <c r="F280" i="6"/>
  <c r="O117" i="20"/>
  <c r="L117" i="20"/>
  <c r="I117" i="20"/>
  <c r="F117" i="20"/>
  <c r="O112" i="20"/>
  <c r="L112" i="20"/>
  <c r="I112" i="20"/>
  <c r="F112" i="20"/>
  <c r="O117" i="6"/>
  <c r="L117" i="6"/>
  <c r="I117" i="6"/>
  <c r="F117" i="6"/>
  <c r="O112" i="6"/>
  <c r="L112" i="6"/>
  <c r="I112" i="6"/>
  <c r="F112" i="6"/>
  <c r="O200" i="20" l="1"/>
  <c r="L200" i="20"/>
  <c r="I200" i="20"/>
  <c r="F200" i="20"/>
  <c r="O80" i="20" l="1"/>
  <c r="L80" i="20"/>
  <c r="I80" i="20"/>
  <c r="F80" i="20"/>
  <c r="O62" i="20"/>
  <c r="L62" i="20"/>
  <c r="I62" i="20"/>
  <c r="F62" i="20"/>
  <c r="O27" i="20"/>
  <c r="L27" i="20"/>
  <c r="I27" i="20"/>
  <c r="F27" i="20"/>
  <c r="O24" i="20"/>
  <c r="L24" i="20"/>
  <c r="I24" i="20"/>
  <c r="F24" i="20"/>
  <c r="F2" i="20"/>
  <c r="I2" i="20"/>
  <c r="L2" i="20"/>
  <c r="O2" i="20"/>
  <c r="F3" i="20"/>
  <c r="I3" i="20"/>
  <c r="L3" i="20"/>
  <c r="O3" i="20"/>
  <c r="F4" i="20"/>
  <c r="I4" i="20"/>
  <c r="L4" i="20"/>
  <c r="O4" i="20"/>
  <c r="F5" i="20"/>
  <c r="I5" i="20"/>
  <c r="L5" i="20"/>
  <c r="O5" i="20"/>
  <c r="F6" i="20"/>
  <c r="I6" i="20"/>
  <c r="L6" i="20"/>
  <c r="O6" i="20"/>
  <c r="F7" i="20"/>
  <c r="I7" i="20"/>
  <c r="L7" i="20"/>
  <c r="O7" i="20"/>
  <c r="F8" i="20"/>
  <c r="I8" i="20"/>
  <c r="L8" i="20"/>
  <c r="O8" i="20"/>
  <c r="F9" i="20"/>
  <c r="I9" i="20"/>
  <c r="L9" i="20"/>
  <c r="O9" i="20"/>
  <c r="F10" i="20"/>
  <c r="I10" i="20"/>
  <c r="L10" i="20"/>
  <c r="O10" i="20"/>
  <c r="F11" i="20"/>
  <c r="I11" i="20"/>
  <c r="L11" i="20"/>
  <c r="O11" i="20"/>
  <c r="F17" i="20"/>
  <c r="I17" i="20"/>
  <c r="L17" i="20"/>
  <c r="O17" i="20"/>
  <c r="F18" i="20"/>
  <c r="I18" i="20"/>
  <c r="L18" i="20"/>
  <c r="O18" i="20"/>
  <c r="F19" i="20"/>
  <c r="I19" i="20"/>
  <c r="L19" i="20"/>
  <c r="O19" i="20"/>
  <c r="F20" i="20"/>
  <c r="I20" i="20"/>
  <c r="L20" i="20"/>
  <c r="O20" i="20"/>
  <c r="F21" i="20"/>
  <c r="I21" i="20"/>
  <c r="L21" i="20"/>
  <c r="O21" i="20"/>
  <c r="F22" i="20"/>
  <c r="I22" i="20"/>
  <c r="L22" i="20"/>
  <c r="O22" i="20"/>
  <c r="F23" i="20"/>
  <c r="I23" i="20"/>
  <c r="L23" i="20"/>
  <c r="O23" i="20"/>
  <c r="F25" i="20"/>
  <c r="I25" i="20"/>
  <c r="L25" i="20"/>
  <c r="O25" i="20"/>
  <c r="F26" i="20"/>
  <c r="I26" i="20"/>
  <c r="L26" i="20"/>
  <c r="O26" i="20"/>
  <c r="F28" i="20"/>
  <c r="I28" i="20"/>
  <c r="L28" i="20"/>
  <c r="O28" i="20"/>
  <c r="F29" i="20"/>
  <c r="I29" i="20"/>
  <c r="L29" i="20"/>
  <c r="O29" i="20"/>
  <c r="F30" i="20"/>
  <c r="I30" i="20"/>
  <c r="L30" i="20"/>
  <c r="O30" i="20"/>
  <c r="F31" i="20"/>
  <c r="I31" i="20"/>
  <c r="L31" i="20"/>
  <c r="O31" i="20"/>
  <c r="F32" i="20"/>
  <c r="I32" i="20"/>
  <c r="L32" i="20"/>
  <c r="O32" i="20"/>
  <c r="F33" i="20"/>
  <c r="I33" i="20"/>
  <c r="L33" i="20"/>
  <c r="O33" i="20"/>
  <c r="F34" i="20"/>
  <c r="I34" i="20"/>
  <c r="L34" i="20"/>
  <c r="O34" i="20"/>
  <c r="F35" i="20"/>
  <c r="I35" i="20"/>
  <c r="L35" i="20"/>
  <c r="O35" i="20"/>
  <c r="F36" i="20"/>
  <c r="I36" i="20"/>
  <c r="L36" i="20"/>
  <c r="O36" i="20"/>
  <c r="F37" i="20"/>
  <c r="I37" i="20"/>
  <c r="L37" i="20"/>
  <c r="O37" i="20"/>
  <c r="F38" i="20"/>
  <c r="I38" i="20"/>
  <c r="L38" i="20"/>
  <c r="O38" i="20"/>
  <c r="F39" i="20"/>
  <c r="I39" i="20"/>
  <c r="L39" i="20"/>
  <c r="O39" i="20"/>
  <c r="F40" i="20"/>
  <c r="I40" i="20"/>
  <c r="L40" i="20"/>
  <c r="O40" i="20"/>
  <c r="F41" i="20"/>
  <c r="I41" i="20"/>
  <c r="L41" i="20"/>
  <c r="O41" i="20"/>
  <c r="F42" i="20"/>
  <c r="I42" i="20"/>
  <c r="L42" i="20"/>
  <c r="O42" i="20"/>
  <c r="F43" i="20"/>
  <c r="I43" i="20"/>
  <c r="L43" i="20"/>
  <c r="O43" i="20"/>
  <c r="F44" i="20"/>
  <c r="I44" i="20"/>
  <c r="L44" i="20"/>
  <c r="O44" i="20"/>
  <c r="F45" i="20"/>
  <c r="I45" i="20"/>
  <c r="L45" i="20"/>
  <c r="O45" i="20"/>
  <c r="F46" i="20"/>
  <c r="I46" i="20"/>
  <c r="L46" i="20"/>
  <c r="O46" i="20"/>
  <c r="F47" i="20"/>
  <c r="I47" i="20"/>
  <c r="L47" i="20"/>
  <c r="O47" i="20"/>
  <c r="F48" i="20"/>
  <c r="I48" i="20"/>
  <c r="L48" i="20"/>
  <c r="O48" i="20"/>
  <c r="F49" i="20"/>
  <c r="I49" i="20"/>
  <c r="L49" i="20"/>
  <c r="O49" i="20"/>
  <c r="F50" i="20"/>
  <c r="I50" i="20"/>
  <c r="L50" i="20"/>
  <c r="O50" i="20"/>
  <c r="F51" i="20"/>
  <c r="I51" i="20"/>
  <c r="L51" i="20"/>
  <c r="O51" i="20"/>
  <c r="F52" i="20"/>
  <c r="I52" i="20"/>
  <c r="L52" i="20"/>
  <c r="O52" i="20"/>
  <c r="F53" i="20"/>
  <c r="I53" i="20"/>
  <c r="L53" i="20"/>
  <c r="O53" i="20"/>
  <c r="F54" i="20"/>
  <c r="I54" i="20"/>
  <c r="L54" i="20"/>
  <c r="O54" i="20"/>
  <c r="F55" i="20"/>
  <c r="I55" i="20"/>
  <c r="L55" i="20"/>
  <c r="O55" i="20"/>
  <c r="F56" i="20"/>
  <c r="I56" i="20"/>
  <c r="L56" i="20"/>
  <c r="O56" i="20"/>
  <c r="F57" i="20"/>
  <c r="I57" i="20"/>
  <c r="L57" i="20"/>
  <c r="O57" i="20"/>
  <c r="F58" i="20"/>
  <c r="I58" i="20"/>
  <c r="L58" i="20"/>
  <c r="O58" i="20"/>
  <c r="F59" i="20"/>
  <c r="I59" i="20"/>
  <c r="L59" i="20"/>
  <c r="O59" i="20"/>
  <c r="F60" i="20"/>
  <c r="I60" i="20"/>
  <c r="L60" i="20"/>
  <c r="O60" i="20"/>
  <c r="F61" i="20"/>
  <c r="I61" i="20"/>
  <c r="L61" i="20"/>
  <c r="O61" i="20"/>
  <c r="F63" i="20"/>
  <c r="I63" i="20"/>
  <c r="L63" i="20"/>
  <c r="O63" i="20"/>
  <c r="F64" i="20"/>
  <c r="I64" i="20"/>
  <c r="L64" i="20"/>
  <c r="O64" i="20"/>
  <c r="F65" i="20"/>
  <c r="I65" i="20"/>
  <c r="L65" i="20"/>
  <c r="O65" i="20"/>
  <c r="F66" i="20"/>
  <c r="I66" i="20"/>
  <c r="L66" i="20"/>
  <c r="O66" i="20"/>
  <c r="F67" i="20"/>
  <c r="I67" i="20"/>
  <c r="L67" i="20"/>
  <c r="O67" i="20"/>
  <c r="F68" i="20"/>
  <c r="I68" i="20"/>
  <c r="L68" i="20"/>
  <c r="O68" i="20"/>
  <c r="F69" i="20"/>
  <c r="I69" i="20"/>
  <c r="L69" i="20"/>
  <c r="O69" i="20"/>
  <c r="F70" i="20"/>
  <c r="I70" i="20"/>
  <c r="L70" i="20"/>
  <c r="O70" i="20"/>
  <c r="F71" i="20"/>
  <c r="I71" i="20"/>
  <c r="L71" i="20"/>
  <c r="O71" i="20"/>
  <c r="F72" i="20"/>
  <c r="I72" i="20"/>
  <c r="L72" i="20"/>
  <c r="O72" i="20"/>
  <c r="F73" i="20"/>
  <c r="I73" i="20"/>
  <c r="L73" i="20"/>
  <c r="O73" i="20"/>
  <c r="F74" i="20"/>
  <c r="I74" i="20"/>
  <c r="L74" i="20"/>
  <c r="O74" i="20"/>
  <c r="F75" i="20"/>
  <c r="I75" i="20"/>
  <c r="L75" i="20"/>
  <c r="O75" i="20"/>
  <c r="F76" i="20"/>
  <c r="I76" i="20"/>
  <c r="L76" i="20"/>
  <c r="O76" i="20"/>
  <c r="F77" i="20"/>
  <c r="I77" i="20"/>
  <c r="L77" i="20"/>
  <c r="O77" i="20"/>
  <c r="F78" i="20"/>
  <c r="I78" i="20"/>
  <c r="L78" i="20"/>
  <c r="O78" i="20"/>
  <c r="F79" i="20"/>
  <c r="I79" i="20"/>
  <c r="L79" i="20"/>
  <c r="O79" i="20"/>
  <c r="F81" i="20"/>
  <c r="I81" i="20"/>
  <c r="L81" i="20"/>
  <c r="O81" i="20"/>
  <c r="F83" i="20"/>
  <c r="I83" i="20"/>
  <c r="L83" i="20"/>
  <c r="O83" i="20"/>
  <c r="F84" i="20"/>
  <c r="I84" i="20"/>
  <c r="L84" i="20"/>
  <c r="O84" i="20"/>
  <c r="F85" i="20"/>
  <c r="I85" i="20"/>
  <c r="L85" i="20"/>
  <c r="O85" i="20"/>
  <c r="F86" i="20"/>
  <c r="I86" i="20"/>
  <c r="L86" i="20"/>
  <c r="O86" i="20"/>
  <c r="F87" i="20"/>
  <c r="I87" i="20"/>
  <c r="L87" i="20"/>
  <c r="O87" i="20"/>
  <c r="F88" i="20"/>
  <c r="I88" i="20"/>
  <c r="L88" i="20"/>
  <c r="O88" i="20"/>
  <c r="F89" i="20"/>
  <c r="I89" i="20"/>
  <c r="L89" i="20"/>
  <c r="O89" i="20"/>
  <c r="F90" i="20"/>
  <c r="I90" i="20"/>
  <c r="L90" i="20"/>
  <c r="O90" i="20"/>
  <c r="F91" i="20"/>
  <c r="I91" i="20"/>
  <c r="L91" i="20"/>
  <c r="O91" i="20"/>
  <c r="F92" i="20"/>
  <c r="I92" i="20"/>
  <c r="L92" i="20"/>
  <c r="O92" i="20"/>
  <c r="F93" i="20"/>
  <c r="I93" i="20"/>
  <c r="L93" i="20"/>
  <c r="O93" i="20"/>
  <c r="F94" i="20"/>
  <c r="I94" i="20"/>
  <c r="L94" i="20"/>
  <c r="O94" i="20"/>
  <c r="F95" i="20"/>
  <c r="I95" i="20"/>
  <c r="L95" i="20"/>
  <c r="O95" i="20"/>
  <c r="F96" i="20"/>
  <c r="I96" i="20"/>
  <c r="L96" i="20"/>
  <c r="O96" i="20"/>
  <c r="F97" i="20"/>
  <c r="I97" i="20"/>
  <c r="L97" i="20"/>
  <c r="O97" i="20"/>
  <c r="F98" i="20"/>
  <c r="I98" i="20"/>
  <c r="L98" i="20"/>
  <c r="O98" i="20"/>
  <c r="F99" i="20"/>
  <c r="I99" i="20"/>
  <c r="L99" i="20"/>
  <c r="O99" i="20"/>
  <c r="F100" i="20"/>
  <c r="I100" i="20"/>
  <c r="L100" i="20"/>
  <c r="O100" i="20"/>
  <c r="F101" i="20"/>
  <c r="I101" i="20"/>
  <c r="L101" i="20"/>
  <c r="O101" i="20"/>
  <c r="F102" i="20"/>
  <c r="I102" i="20"/>
  <c r="L102" i="20"/>
  <c r="O102" i="20"/>
  <c r="F103" i="20"/>
  <c r="I103" i="20"/>
  <c r="L103" i="20"/>
  <c r="O103" i="20"/>
  <c r="F104" i="20"/>
  <c r="I104" i="20"/>
  <c r="L104" i="20"/>
  <c r="O104" i="20"/>
  <c r="F105" i="20"/>
  <c r="I105" i="20"/>
  <c r="L105" i="20"/>
  <c r="O105" i="20"/>
  <c r="F106" i="20"/>
  <c r="I106" i="20"/>
  <c r="L106" i="20"/>
  <c r="O106" i="20"/>
  <c r="F107" i="20"/>
  <c r="I107" i="20"/>
  <c r="L107" i="20"/>
  <c r="O107" i="20"/>
  <c r="F108" i="20"/>
  <c r="I108" i="20"/>
  <c r="L108" i="20"/>
  <c r="O108" i="20"/>
  <c r="F109" i="20"/>
  <c r="I109" i="20"/>
  <c r="L109" i="20"/>
  <c r="O109" i="20"/>
  <c r="F110" i="20"/>
  <c r="I110" i="20"/>
  <c r="L110" i="20"/>
  <c r="O110" i="20"/>
  <c r="F111" i="20"/>
  <c r="I111" i="20"/>
  <c r="L111" i="20"/>
  <c r="O111" i="20"/>
  <c r="F113" i="20"/>
  <c r="I113" i="20"/>
  <c r="L113" i="20"/>
  <c r="O113" i="20"/>
  <c r="F114" i="20"/>
  <c r="I114" i="20"/>
  <c r="L114" i="20"/>
  <c r="O114" i="20"/>
  <c r="F115" i="20"/>
  <c r="I115" i="20"/>
  <c r="L115" i="20"/>
  <c r="O115" i="20"/>
  <c r="F116" i="20"/>
  <c r="I116" i="20"/>
  <c r="L116" i="20"/>
  <c r="O116" i="20"/>
  <c r="F118" i="20"/>
  <c r="I118" i="20"/>
  <c r="L118" i="20"/>
  <c r="O118" i="20"/>
  <c r="F119" i="20"/>
  <c r="I119" i="20"/>
  <c r="L119" i="20"/>
  <c r="O119" i="20"/>
  <c r="F120" i="20"/>
  <c r="I120" i="20"/>
  <c r="L120" i="20"/>
  <c r="O120" i="20"/>
  <c r="F121" i="20"/>
  <c r="I121" i="20"/>
  <c r="L121" i="20"/>
  <c r="O121" i="20"/>
  <c r="F122" i="20"/>
  <c r="I122" i="20"/>
  <c r="L122" i="20"/>
  <c r="O122" i="20"/>
  <c r="F123" i="20"/>
  <c r="I123" i="20"/>
  <c r="L123" i="20"/>
  <c r="O123" i="20"/>
  <c r="F124" i="20"/>
  <c r="I124" i="20"/>
  <c r="L124" i="20"/>
  <c r="O124" i="20"/>
  <c r="F125" i="20"/>
  <c r="I125" i="20"/>
  <c r="L125" i="20"/>
  <c r="O125" i="20"/>
  <c r="F126" i="20"/>
  <c r="I126" i="20"/>
  <c r="L126" i="20"/>
  <c r="O126" i="20"/>
  <c r="F127" i="20"/>
  <c r="I127" i="20"/>
  <c r="L127" i="20"/>
  <c r="O127" i="20"/>
  <c r="F128" i="20"/>
  <c r="I128" i="20"/>
  <c r="L128" i="20"/>
  <c r="O128" i="20"/>
  <c r="F129" i="20"/>
  <c r="I129" i="20"/>
  <c r="L129" i="20"/>
  <c r="O129" i="20"/>
  <c r="F130" i="20"/>
  <c r="I130" i="20"/>
  <c r="L130" i="20"/>
  <c r="O130" i="20"/>
  <c r="F131" i="20"/>
  <c r="I131" i="20"/>
  <c r="L131" i="20"/>
  <c r="O131" i="20"/>
  <c r="F132" i="20"/>
  <c r="I132" i="20"/>
  <c r="L132" i="20"/>
  <c r="O132" i="20"/>
  <c r="F133" i="20"/>
  <c r="I133" i="20"/>
  <c r="L133" i="20"/>
  <c r="O133" i="20"/>
  <c r="F134" i="20"/>
  <c r="I134" i="20"/>
  <c r="L134" i="20"/>
  <c r="O134" i="20"/>
  <c r="F135" i="20"/>
  <c r="I135" i="20"/>
  <c r="L135" i="20"/>
  <c r="O135" i="20"/>
  <c r="F136" i="20"/>
  <c r="I136" i="20"/>
  <c r="L136" i="20"/>
  <c r="O136" i="20"/>
  <c r="F137" i="20"/>
  <c r="I137" i="20"/>
  <c r="L137" i="20"/>
  <c r="O137" i="20"/>
  <c r="F138" i="20"/>
  <c r="I138" i="20"/>
  <c r="L138" i="20"/>
  <c r="O138" i="20"/>
  <c r="F139" i="20"/>
  <c r="I139" i="20"/>
  <c r="L139" i="20"/>
  <c r="O139" i="20"/>
  <c r="F140" i="20"/>
  <c r="I140" i="20"/>
  <c r="L140" i="20"/>
  <c r="O140" i="20"/>
  <c r="F141" i="20"/>
  <c r="I141" i="20"/>
  <c r="L141" i="20"/>
  <c r="O141" i="20"/>
  <c r="F142" i="20"/>
  <c r="I142" i="20"/>
  <c r="L142" i="20"/>
  <c r="O142" i="20"/>
  <c r="F143" i="20"/>
  <c r="I143" i="20"/>
  <c r="L143" i="20"/>
  <c r="O143" i="20"/>
  <c r="F144" i="20"/>
  <c r="I144" i="20"/>
  <c r="L144" i="20"/>
  <c r="O144" i="20"/>
  <c r="F145" i="20"/>
  <c r="I145" i="20"/>
  <c r="L145" i="20"/>
  <c r="O145" i="20"/>
  <c r="F146" i="20"/>
  <c r="I146" i="20"/>
  <c r="L146" i="20"/>
  <c r="O146" i="20"/>
  <c r="F147" i="20"/>
  <c r="I147" i="20"/>
  <c r="L147" i="20"/>
  <c r="O147" i="20"/>
  <c r="F148" i="20"/>
  <c r="I148" i="20"/>
  <c r="L148" i="20"/>
  <c r="O148" i="20"/>
  <c r="F149" i="20"/>
  <c r="I149" i="20"/>
  <c r="L149" i="20"/>
  <c r="O149" i="20"/>
  <c r="F150" i="20"/>
  <c r="I150" i="20"/>
  <c r="L150" i="20"/>
  <c r="O150" i="20"/>
  <c r="F152" i="20"/>
  <c r="I152" i="20"/>
  <c r="L152" i="20"/>
  <c r="O152" i="20"/>
  <c r="F153" i="20"/>
  <c r="I153" i="20"/>
  <c r="L153" i="20"/>
  <c r="O153" i="20"/>
  <c r="F154" i="20"/>
  <c r="I154" i="20"/>
  <c r="L154" i="20"/>
  <c r="O154" i="20"/>
  <c r="F155" i="20"/>
  <c r="I155" i="20"/>
  <c r="L155" i="20"/>
  <c r="O155" i="20"/>
  <c r="F156" i="20"/>
  <c r="I156" i="20"/>
  <c r="L156" i="20"/>
  <c r="O156" i="20"/>
  <c r="F157" i="20"/>
  <c r="I157" i="20"/>
  <c r="L157" i="20"/>
  <c r="O157" i="20"/>
  <c r="F158" i="20"/>
  <c r="I158" i="20"/>
  <c r="L158" i="20"/>
  <c r="O158" i="20"/>
  <c r="F159" i="20"/>
  <c r="I159" i="20"/>
  <c r="L159" i="20"/>
  <c r="O159" i="20"/>
  <c r="F160" i="20"/>
  <c r="I160" i="20"/>
  <c r="L160" i="20"/>
  <c r="O160" i="20"/>
  <c r="F161" i="20"/>
  <c r="I161" i="20"/>
  <c r="L161" i="20"/>
  <c r="O161" i="20"/>
  <c r="F162" i="20"/>
  <c r="I162" i="20"/>
  <c r="L162" i="20"/>
  <c r="O162" i="20"/>
  <c r="F163" i="20"/>
  <c r="I163" i="20"/>
  <c r="L163" i="20"/>
  <c r="O163" i="20"/>
  <c r="F164" i="20"/>
  <c r="I164" i="20"/>
  <c r="L164" i="20"/>
  <c r="O164" i="20"/>
  <c r="F165" i="20"/>
  <c r="I165" i="20"/>
  <c r="L165" i="20"/>
  <c r="O165" i="20"/>
  <c r="F166" i="20"/>
  <c r="I166" i="20"/>
  <c r="L166" i="20"/>
  <c r="O166" i="20"/>
  <c r="F167" i="20"/>
  <c r="I167" i="20"/>
  <c r="L167" i="20"/>
  <c r="O167" i="20"/>
  <c r="F168" i="20"/>
  <c r="I168" i="20"/>
  <c r="L168" i="20"/>
  <c r="O168" i="20"/>
  <c r="F169" i="20"/>
  <c r="I169" i="20"/>
  <c r="L169" i="20"/>
  <c r="O169" i="20"/>
  <c r="F170" i="20"/>
  <c r="I170" i="20"/>
  <c r="L170" i="20"/>
  <c r="O170" i="20"/>
  <c r="F171" i="20"/>
  <c r="I171" i="20"/>
  <c r="L171" i="20"/>
  <c r="O171" i="20"/>
  <c r="F172" i="20"/>
  <c r="I172" i="20"/>
  <c r="L172" i="20"/>
  <c r="O172" i="20"/>
  <c r="F173" i="20"/>
  <c r="I173" i="20"/>
  <c r="L173" i="20"/>
  <c r="O173" i="20"/>
  <c r="F174" i="20"/>
  <c r="I174" i="20"/>
  <c r="L174" i="20"/>
  <c r="O174" i="20"/>
  <c r="F175" i="20"/>
  <c r="I175" i="20"/>
  <c r="L175" i="20"/>
  <c r="O175" i="20"/>
  <c r="F176" i="20"/>
  <c r="I176" i="20"/>
  <c r="L176" i="20"/>
  <c r="O176" i="20"/>
  <c r="F177" i="20"/>
  <c r="I177" i="20"/>
  <c r="L177" i="20"/>
  <c r="O177" i="20"/>
  <c r="F178" i="20"/>
  <c r="I178" i="20"/>
  <c r="L178" i="20"/>
  <c r="O178" i="20"/>
  <c r="F179" i="20"/>
  <c r="I179" i="20"/>
  <c r="L179" i="20"/>
  <c r="O179" i="20"/>
  <c r="F180" i="20"/>
  <c r="I180" i="20"/>
  <c r="L180" i="20"/>
  <c r="O180" i="20"/>
  <c r="F181" i="20"/>
  <c r="I181" i="20"/>
  <c r="L181" i="20"/>
  <c r="O181" i="20"/>
  <c r="F182" i="20"/>
  <c r="I182" i="20"/>
  <c r="L182" i="20"/>
  <c r="O182" i="20"/>
  <c r="F183" i="20"/>
  <c r="I183" i="20"/>
  <c r="L183" i="20"/>
  <c r="O183" i="20"/>
  <c r="F184" i="20"/>
  <c r="I184" i="20"/>
  <c r="L184" i="20"/>
  <c r="O184" i="20"/>
  <c r="F185" i="20"/>
  <c r="I185" i="20"/>
  <c r="L185" i="20"/>
  <c r="O185" i="20"/>
  <c r="F186" i="20"/>
  <c r="I186" i="20"/>
  <c r="L186" i="20"/>
  <c r="O186" i="20"/>
  <c r="F187" i="20"/>
  <c r="I187" i="20"/>
  <c r="L187" i="20"/>
  <c r="O187" i="20"/>
  <c r="F188" i="20"/>
  <c r="I188" i="20"/>
  <c r="L188" i="20"/>
  <c r="O188" i="20"/>
  <c r="F189" i="20"/>
  <c r="I189" i="20"/>
  <c r="L189" i="20"/>
  <c r="O189" i="20"/>
  <c r="F190" i="20"/>
  <c r="I190" i="20"/>
  <c r="L190" i="20"/>
  <c r="O190" i="20"/>
  <c r="F191" i="20"/>
  <c r="I191" i="20"/>
  <c r="L191" i="20"/>
  <c r="O191" i="20"/>
  <c r="F192" i="20"/>
  <c r="I192" i="20"/>
  <c r="L192" i="20"/>
  <c r="O192" i="20"/>
  <c r="F193" i="20"/>
  <c r="I193" i="20"/>
  <c r="L193" i="20"/>
  <c r="O193" i="20"/>
  <c r="F194" i="20"/>
  <c r="I194" i="20"/>
  <c r="L194" i="20"/>
  <c r="O194" i="20"/>
  <c r="F195" i="20"/>
  <c r="I195" i="20"/>
  <c r="L195" i="20"/>
  <c r="O195" i="20"/>
  <c r="F196" i="20"/>
  <c r="I196" i="20"/>
  <c r="L196" i="20"/>
  <c r="O196" i="20"/>
  <c r="F197" i="20"/>
  <c r="I197" i="20"/>
  <c r="L197" i="20"/>
  <c r="O197" i="20"/>
  <c r="F198" i="20"/>
  <c r="I198" i="20"/>
  <c r="L198" i="20"/>
  <c r="O198" i="20"/>
  <c r="F199" i="20"/>
  <c r="I199" i="20"/>
  <c r="L199" i="20"/>
  <c r="O199" i="20"/>
  <c r="F201" i="20"/>
  <c r="I201" i="20"/>
  <c r="L201" i="20"/>
  <c r="O201" i="20"/>
  <c r="F202" i="20"/>
  <c r="I202" i="20"/>
  <c r="L202" i="20"/>
  <c r="O202" i="20"/>
  <c r="F203" i="20"/>
  <c r="I203" i="20"/>
  <c r="L203" i="20"/>
  <c r="O203" i="20"/>
  <c r="F205" i="20"/>
  <c r="I205" i="20"/>
  <c r="L205" i="20"/>
  <c r="O205" i="20"/>
  <c r="F206" i="20"/>
  <c r="I206" i="20"/>
  <c r="L206" i="20"/>
  <c r="O206" i="20"/>
  <c r="F207" i="20"/>
  <c r="I207" i="20"/>
  <c r="L207" i="20"/>
  <c r="O207" i="20"/>
  <c r="F208" i="20"/>
  <c r="I208" i="20"/>
  <c r="O208" i="20"/>
  <c r="F209" i="20"/>
  <c r="I209" i="20"/>
  <c r="L209" i="20"/>
  <c r="O209" i="20"/>
  <c r="F210" i="20"/>
  <c r="I210" i="20"/>
  <c r="L210" i="20"/>
  <c r="O210" i="20"/>
  <c r="F211" i="20"/>
  <c r="I211" i="20"/>
  <c r="L211" i="20"/>
  <c r="O211" i="20"/>
  <c r="F212" i="20"/>
  <c r="I212" i="20"/>
  <c r="L212" i="20"/>
  <c r="O212" i="20"/>
  <c r="F213" i="20"/>
  <c r="I213" i="20"/>
  <c r="F214" i="20"/>
  <c r="I214" i="20"/>
  <c r="L214" i="20"/>
  <c r="O214" i="20"/>
  <c r="F215" i="20"/>
  <c r="I215" i="20"/>
  <c r="L215" i="20"/>
  <c r="O215" i="20"/>
  <c r="F216" i="20"/>
  <c r="I216" i="20"/>
  <c r="L216" i="20"/>
  <c r="O216" i="20"/>
  <c r="F217" i="20"/>
  <c r="I217" i="20"/>
  <c r="F218" i="20"/>
  <c r="I218" i="20"/>
  <c r="L218" i="20"/>
  <c r="O218" i="20"/>
  <c r="F219" i="20"/>
  <c r="I219" i="20"/>
  <c r="L219" i="20"/>
  <c r="O219" i="20"/>
  <c r="F220" i="20"/>
  <c r="I220" i="20"/>
  <c r="L220" i="20"/>
  <c r="O220" i="20"/>
  <c r="F221" i="20"/>
  <c r="I221" i="20"/>
  <c r="L221" i="20"/>
  <c r="O221" i="20"/>
  <c r="F222" i="20"/>
  <c r="I222" i="20"/>
  <c r="L222" i="20"/>
  <c r="O222" i="20"/>
  <c r="F223" i="20"/>
  <c r="I223" i="20"/>
  <c r="L223" i="20"/>
  <c r="O223" i="20"/>
  <c r="F224" i="20"/>
  <c r="I224" i="20"/>
  <c r="F225" i="20"/>
  <c r="I225" i="20"/>
  <c r="F226" i="20"/>
  <c r="I226" i="20"/>
  <c r="L226" i="20"/>
  <c r="O226" i="20"/>
  <c r="F227" i="20"/>
  <c r="I227" i="20"/>
  <c r="F228" i="20"/>
  <c r="I228" i="20"/>
  <c r="L228" i="20"/>
  <c r="O228" i="20"/>
  <c r="F229" i="20"/>
  <c r="I229" i="20"/>
  <c r="L229" i="20"/>
  <c r="O229" i="20"/>
  <c r="F230" i="20"/>
  <c r="I230" i="20"/>
  <c r="L230" i="20"/>
  <c r="O230" i="20"/>
  <c r="F231" i="20"/>
  <c r="I231" i="20"/>
  <c r="L231" i="20"/>
  <c r="O231" i="20"/>
  <c r="F232" i="20"/>
  <c r="I232" i="20"/>
  <c r="L232" i="20"/>
  <c r="O232" i="20"/>
  <c r="F233" i="20"/>
  <c r="I233" i="20"/>
  <c r="L233" i="20"/>
  <c r="O233" i="20"/>
  <c r="F234" i="20"/>
  <c r="I234" i="20"/>
  <c r="L234" i="20"/>
  <c r="O234" i="20"/>
  <c r="F235" i="20"/>
  <c r="I235" i="20"/>
  <c r="L235" i="20"/>
  <c r="O235" i="20"/>
  <c r="F236" i="20"/>
  <c r="I236" i="20"/>
  <c r="L236" i="20"/>
  <c r="O236" i="20"/>
  <c r="F238" i="20"/>
  <c r="I238" i="20"/>
  <c r="L238" i="20"/>
  <c r="O238" i="20"/>
  <c r="F239" i="20"/>
  <c r="I239" i="20"/>
  <c r="L239" i="20"/>
  <c r="O239" i="20"/>
  <c r="F240" i="20"/>
  <c r="I240" i="20"/>
  <c r="L240" i="20"/>
  <c r="O240" i="20"/>
  <c r="F241" i="20"/>
  <c r="I241" i="20"/>
  <c r="L241" i="20"/>
  <c r="O241" i="20"/>
  <c r="F242" i="20"/>
  <c r="I242" i="20"/>
  <c r="L242" i="20"/>
  <c r="O242" i="20"/>
  <c r="F243" i="20"/>
  <c r="I243" i="20"/>
  <c r="L243" i="20"/>
  <c r="O243" i="20"/>
  <c r="F244" i="20"/>
  <c r="I244" i="20"/>
  <c r="L244" i="20"/>
  <c r="O244" i="20"/>
  <c r="F245" i="20"/>
  <c r="I245" i="20"/>
  <c r="L245" i="20"/>
  <c r="O245" i="20"/>
  <c r="F246" i="20"/>
  <c r="I246" i="20"/>
  <c r="L246" i="20"/>
  <c r="O246" i="20"/>
  <c r="F247" i="20"/>
  <c r="I247" i="20"/>
  <c r="L247" i="20"/>
  <c r="O247" i="20"/>
  <c r="F248" i="20"/>
  <c r="I248" i="20"/>
  <c r="L248" i="20"/>
  <c r="O248" i="20"/>
  <c r="F249" i="20"/>
  <c r="I249" i="20"/>
  <c r="L249" i="20"/>
  <c r="O249" i="20"/>
  <c r="F250" i="20"/>
  <c r="I250" i="20"/>
  <c r="L250" i="20"/>
  <c r="O250" i="20"/>
  <c r="F251" i="20"/>
  <c r="I251" i="20"/>
  <c r="L251" i="20"/>
  <c r="O251" i="20"/>
  <c r="F252" i="20"/>
  <c r="I252" i="20"/>
  <c r="L252" i="20"/>
  <c r="O252" i="20"/>
  <c r="F253" i="20"/>
  <c r="I253" i="20"/>
  <c r="L253" i="20"/>
  <c r="O253" i="20"/>
  <c r="F254" i="20"/>
  <c r="I254" i="20"/>
  <c r="L254" i="20"/>
  <c r="O254" i="20"/>
  <c r="F255" i="20"/>
  <c r="I255" i="20"/>
  <c r="L255" i="20"/>
  <c r="O255" i="20"/>
  <c r="F256" i="20"/>
  <c r="I256" i="20"/>
  <c r="L256" i="20"/>
  <c r="O256" i="20"/>
  <c r="F257" i="20"/>
  <c r="I257" i="20"/>
  <c r="L257" i="20"/>
  <c r="O257" i="20"/>
  <c r="F259" i="20"/>
  <c r="I259" i="20"/>
  <c r="L259" i="20"/>
  <c r="O259" i="20"/>
  <c r="F260" i="20"/>
  <c r="I260" i="20"/>
  <c r="L260" i="20"/>
  <c r="O260" i="20"/>
  <c r="F261" i="20"/>
  <c r="I261" i="20"/>
  <c r="L261" i="20"/>
  <c r="O261" i="20"/>
  <c r="F262" i="20"/>
  <c r="I262" i="20"/>
  <c r="L262" i="20"/>
  <c r="O262" i="20"/>
  <c r="F263" i="20"/>
  <c r="I263" i="20"/>
  <c r="L263" i="20"/>
  <c r="O263" i="20"/>
  <c r="F264" i="20"/>
  <c r="I264" i="20"/>
  <c r="L264" i="20"/>
  <c r="O264" i="20"/>
  <c r="F265" i="20"/>
  <c r="I265" i="20"/>
  <c r="L265" i="20"/>
  <c r="O265" i="20"/>
  <c r="F266" i="20"/>
  <c r="I266" i="20"/>
  <c r="L266" i="20"/>
  <c r="O266" i="20"/>
  <c r="F267" i="20"/>
  <c r="I267" i="20"/>
  <c r="L267" i="20"/>
  <c r="O267" i="20"/>
  <c r="F268" i="20"/>
  <c r="I268" i="20"/>
  <c r="L268" i="20"/>
  <c r="O268" i="20"/>
  <c r="F269" i="20"/>
  <c r="I269" i="20"/>
  <c r="L269" i="20"/>
  <c r="O269" i="20"/>
  <c r="F270" i="20"/>
  <c r="I270" i="20"/>
  <c r="L270" i="20"/>
  <c r="O270" i="20"/>
  <c r="F271" i="20"/>
  <c r="I271" i="20"/>
  <c r="L271" i="20"/>
  <c r="O271" i="20"/>
  <c r="F272" i="20"/>
  <c r="I272" i="20"/>
  <c r="L272" i="20"/>
  <c r="O272" i="20"/>
  <c r="F273" i="20"/>
  <c r="I273" i="20"/>
  <c r="L273" i="20"/>
  <c r="O273" i="20"/>
  <c r="F274" i="20"/>
  <c r="I274" i="20"/>
  <c r="L274" i="20"/>
  <c r="O274" i="20"/>
  <c r="F275" i="20"/>
  <c r="I275" i="20"/>
  <c r="L275" i="20"/>
  <c r="O275" i="20"/>
  <c r="F276" i="20"/>
  <c r="I276" i="20"/>
  <c r="L276" i="20"/>
  <c r="O276" i="20"/>
  <c r="F277" i="20"/>
  <c r="I277" i="20"/>
  <c r="L277" i="20"/>
  <c r="O277" i="20"/>
  <c r="F278" i="20"/>
  <c r="I278" i="20"/>
  <c r="L278" i="20"/>
  <c r="O278" i="20"/>
  <c r="F279" i="20"/>
  <c r="I279" i="20"/>
  <c r="L279" i="20"/>
  <c r="O279" i="20"/>
  <c r="F281" i="20"/>
  <c r="I281" i="20"/>
  <c r="L281" i="20"/>
  <c r="O281" i="20"/>
  <c r="F283" i="20"/>
  <c r="I283" i="20"/>
  <c r="L283" i="20"/>
  <c r="O283" i="20"/>
  <c r="F284" i="20"/>
  <c r="I284" i="20"/>
  <c r="L284" i="20"/>
  <c r="O284" i="20"/>
  <c r="F285" i="20"/>
  <c r="I285" i="20"/>
  <c r="L285" i="20"/>
  <c r="O285" i="20"/>
  <c r="F286" i="20"/>
  <c r="I286" i="20"/>
  <c r="L286" i="20"/>
  <c r="O286" i="20"/>
  <c r="F289" i="20"/>
  <c r="I289" i="20"/>
  <c r="L289" i="20"/>
  <c r="O289" i="20"/>
  <c r="F290" i="20"/>
  <c r="I290" i="20"/>
  <c r="L290" i="20"/>
  <c r="O290" i="20"/>
  <c r="F291" i="20"/>
  <c r="I291" i="20"/>
  <c r="L291" i="20"/>
  <c r="O291" i="20"/>
  <c r="F292" i="20"/>
  <c r="I292" i="20"/>
  <c r="L292" i="20"/>
  <c r="O292" i="20"/>
  <c r="F294" i="20"/>
  <c r="I294" i="20"/>
  <c r="L294" i="20"/>
  <c r="O294" i="20"/>
  <c r="F296" i="20"/>
  <c r="I296" i="20"/>
  <c r="L296" i="20"/>
  <c r="O296" i="20"/>
  <c r="F297" i="20"/>
  <c r="I297" i="20"/>
  <c r="L297" i="20"/>
  <c r="O297" i="20"/>
  <c r="F298" i="20"/>
  <c r="I298" i="20"/>
  <c r="L298" i="20"/>
  <c r="O298" i="20"/>
  <c r="F299" i="20"/>
  <c r="I299" i="20"/>
  <c r="L299" i="20"/>
  <c r="O299" i="20"/>
  <c r="F301" i="20"/>
  <c r="I301" i="20"/>
  <c r="L301" i="20"/>
  <c r="O301" i="20"/>
  <c r="F303" i="20"/>
  <c r="I303" i="20"/>
  <c r="L303" i="20"/>
  <c r="O303" i="20"/>
  <c r="F304" i="20"/>
  <c r="I304" i="20"/>
  <c r="L304" i="20"/>
  <c r="O304" i="20"/>
  <c r="F305" i="20"/>
  <c r="I305" i="20"/>
  <c r="L305" i="20"/>
  <c r="O305" i="20"/>
  <c r="F306" i="20"/>
  <c r="I306" i="20"/>
  <c r="L306" i="20"/>
  <c r="O306" i="20"/>
  <c r="F307" i="20"/>
  <c r="I307" i="20"/>
  <c r="L307" i="20"/>
  <c r="O307" i="20"/>
  <c r="F308" i="20"/>
  <c r="I308" i="20"/>
  <c r="L308" i="20"/>
  <c r="O308" i="20"/>
  <c r="F309" i="20"/>
  <c r="I309" i="20"/>
  <c r="L309" i="20"/>
  <c r="O309" i="20"/>
  <c r="F310" i="20"/>
  <c r="I310" i="20"/>
  <c r="L310" i="20"/>
  <c r="O310" i="20"/>
  <c r="F311" i="20"/>
  <c r="I311" i="20"/>
  <c r="L311" i="20"/>
  <c r="O311" i="20"/>
  <c r="F312" i="20"/>
  <c r="I312" i="20"/>
  <c r="L312" i="20"/>
  <c r="O312" i="20"/>
  <c r="F313" i="20"/>
  <c r="I313" i="20"/>
  <c r="L313" i="20"/>
  <c r="O313" i="20"/>
  <c r="F314" i="20"/>
  <c r="I314" i="20"/>
  <c r="L314" i="20"/>
  <c r="O314" i="20"/>
  <c r="F315" i="20"/>
  <c r="I315" i="20"/>
  <c r="L315" i="20"/>
  <c r="O315" i="20"/>
  <c r="F316" i="20"/>
  <c r="I316" i="20"/>
  <c r="L316" i="20"/>
  <c r="O316" i="20"/>
  <c r="F317" i="20"/>
  <c r="I317" i="20"/>
  <c r="L317" i="20"/>
  <c r="O317" i="20"/>
  <c r="F318" i="20"/>
  <c r="I318" i="20"/>
  <c r="L318" i="20"/>
  <c r="O318" i="20"/>
  <c r="F319" i="20"/>
  <c r="I319" i="20"/>
  <c r="L319" i="20"/>
  <c r="O319" i="20"/>
  <c r="F320" i="20"/>
  <c r="I320" i="20"/>
  <c r="L320" i="20"/>
  <c r="O320" i="20"/>
  <c r="F321" i="20"/>
  <c r="I321" i="20"/>
  <c r="L321" i="20"/>
  <c r="O321" i="20"/>
  <c r="F322" i="20"/>
  <c r="I322" i="20"/>
  <c r="L322" i="20"/>
  <c r="O322" i="20"/>
  <c r="F323" i="20"/>
  <c r="I323" i="20"/>
  <c r="L323" i="20"/>
  <c r="O323" i="20"/>
  <c r="F324" i="20"/>
  <c r="I324" i="20"/>
  <c r="L324" i="20"/>
  <c r="O324" i="20"/>
  <c r="F325" i="20"/>
  <c r="I325" i="20"/>
  <c r="L325" i="20"/>
  <c r="O325" i="20"/>
  <c r="F326" i="20"/>
  <c r="I326" i="20"/>
  <c r="L326" i="20"/>
  <c r="O326" i="20"/>
  <c r="F327" i="20"/>
  <c r="I327" i="20"/>
  <c r="L327" i="20"/>
  <c r="O327" i="20"/>
  <c r="F328" i="20"/>
  <c r="I328" i="20"/>
  <c r="L328" i="20"/>
  <c r="O328" i="20"/>
  <c r="F329" i="20"/>
  <c r="I329" i="20"/>
  <c r="L329" i="20"/>
  <c r="O329" i="20"/>
  <c r="F330" i="20"/>
  <c r="I330" i="20"/>
  <c r="L330" i="20"/>
  <c r="O330" i="20"/>
  <c r="F331" i="20"/>
  <c r="I331" i="20"/>
  <c r="L331" i="20"/>
  <c r="O331" i="20"/>
  <c r="F332" i="20"/>
  <c r="I332" i="20"/>
  <c r="L332" i="20"/>
  <c r="O332" i="20"/>
  <c r="F333" i="20"/>
  <c r="I333" i="20"/>
  <c r="L333" i="20"/>
  <c r="O333" i="20"/>
  <c r="F334" i="20"/>
  <c r="I334" i="20"/>
  <c r="L334" i="20"/>
  <c r="O334" i="20"/>
  <c r="F335" i="20"/>
  <c r="I335" i="20"/>
  <c r="L335" i="20"/>
  <c r="O335" i="20"/>
  <c r="F336" i="20"/>
  <c r="I336" i="20"/>
  <c r="L336" i="20"/>
  <c r="O336" i="20"/>
  <c r="F337" i="20"/>
  <c r="I337" i="20"/>
  <c r="L337" i="20"/>
  <c r="O337" i="20"/>
  <c r="F338" i="20"/>
  <c r="I338" i="20"/>
  <c r="L338" i="20"/>
  <c r="O338" i="20"/>
  <c r="F339" i="20"/>
  <c r="I339" i="20"/>
  <c r="L339" i="20"/>
  <c r="O339" i="20"/>
  <c r="F340" i="20"/>
  <c r="I340" i="20"/>
  <c r="L340" i="20"/>
  <c r="O340" i="20"/>
  <c r="F341" i="20"/>
  <c r="I341" i="20"/>
  <c r="L341" i="20"/>
  <c r="O341" i="20"/>
  <c r="F342" i="20"/>
  <c r="I342" i="20"/>
  <c r="L342" i="20"/>
  <c r="O342" i="20"/>
  <c r="F343" i="20"/>
  <c r="I343" i="20"/>
  <c r="L343" i="20"/>
  <c r="O343" i="20"/>
  <c r="F344" i="20"/>
  <c r="I344" i="20"/>
  <c r="L344" i="20"/>
  <c r="O344" i="20"/>
  <c r="F345" i="20"/>
  <c r="I345" i="20"/>
  <c r="L345" i="20"/>
  <c r="O345" i="20"/>
  <c r="F346" i="20"/>
  <c r="L346" i="20"/>
  <c r="F347" i="20"/>
  <c r="I347" i="20"/>
  <c r="L347" i="20"/>
  <c r="O347" i="20"/>
  <c r="F2" i="6"/>
  <c r="I2" i="6"/>
  <c r="L2" i="6"/>
  <c r="O2" i="6"/>
  <c r="F3" i="6"/>
  <c r="I3" i="6"/>
  <c r="L3" i="6"/>
  <c r="O3" i="6"/>
  <c r="F4" i="6"/>
  <c r="I4" i="6"/>
  <c r="L4" i="6"/>
  <c r="O4" i="6"/>
  <c r="F5" i="6"/>
  <c r="I5" i="6"/>
  <c r="L5" i="6"/>
  <c r="O5" i="6"/>
  <c r="F6" i="6"/>
  <c r="I6" i="6"/>
  <c r="L6" i="6"/>
  <c r="O6" i="6"/>
  <c r="F7" i="6"/>
  <c r="I7" i="6"/>
  <c r="L7" i="6"/>
  <c r="O7" i="6"/>
  <c r="F8" i="6"/>
  <c r="I8" i="6"/>
  <c r="L8" i="6"/>
  <c r="O8" i="6"/>
  <c r="F9" i="6"/>
  <c r="I9" i="6"/>
  <c r="L9" i="6"/>
  <c r="O9" i="6"/>
  <c r="F10" i="6"/>
  <c r="I10" i="6"/>
  <c r="L10" i="6"/>
  <c r="O10" i="6"/>
  <c r="F11" i="6"/>
  <c r="I11" i="6"/>
  <c r="L11" i="6"/>
  <c r="O11" i="6"/>
  <c r="F17" i="6"/>
  <c r="I17" i="6"/>
  <c r="L17" i="6"/>
  <c r="O17" i="6"/>
  <c r="F18" i="6"/>
  <c r="I18" i="6"/>
  <c r="L18" i="6"/>
  <c r="O18" i="6"/>
  <c r="F19" i="6"/>
  <c r="I19" i="6"/>
  <c r="L19" i="6"/>
  <c r="O19" i="6"/>
  <c r="F20" i="6"/>
  <c r="I20" i="6"/>
  <c r="L20" i="6"/>
  <c r="O20" i="6"/>
  <c r="F21" i="6"/>
  <c r="I21" i="6"/>
  <c r="L21" i="6"/>
  <c r="O21" i="6"/>
  <c r="F22" i="6"/>
  <c r="I22" i="6"/>
  <c r="L22" i="6"/>
  <c r="O22" i="6"/>
  <c r="F23" i="6"/>
  <c r="I23" i="6"/>
  <c r="L23" i="6"/>
  <c r="O23" i="6"/>
  <c r="F24" i="6"/>
  <c r="I24" i="6"/>
  <c r="L24" i="6"/>
  <c r="O24" i="6"/>
  <c r="F25" i="6"/>
  <c r="I25" i="6"/>
  <c r="L25" i="6"/>
  <c r="O25" i="6"/>
  <c r="F26" i="6"/>
  <c r="I26" i="6"/>
  <c r="L26" i="6"/>
  <c r="O26" i="6"/>
  <c r="F27" i="6"/>
  <c r="I27" i="6"/>
  <c r="L27" i="6"/>
  <c r="O27" i="6"/>
  <c r="F28" i="6"/>
  <c r="I28" i="6"/>
  <c r="L28" i="6"/>
  <c r="O28" i="6"/>
  <c r="F29" i="6"/>
  <c r="I29" i="6"/>
  <c r="L29" i="6"/>
  <c r="O29" i="6"/>
  <c r="F30" i="6"/>
  <c r="I30" i="6"/>
  <c r="L30" i="6"/>
  <c r="O30" i="6"/>
  <c r="F31" i="6"/>
  <c r="I31" i="6"/>
  <c r="L31" i="6"/>
  <c r="O31" i="6"/>
  <c r="F32" i="6"/>
  <c r="I32" i="6"/>
  <c r="L32" i="6"/>
  <c r="O32" i="6"/>
  <c r="F33" i="6"/>
  <c r="I33" i="6"/>
  <c r="L33" i="6"/>
  <c r="O33" i="6"/>
  <c r="F34" i="6"/>
  <c r="I34" i="6"/>
  <c r="L34" i="6"/>
  <c r="O34" i="6"/>
  <c r="F35" i="6"/>
  <c r="I35" i="6"/>
  <c r="L35" i="6"/>
  <c r="O35" i="6"/>
  <c r="F36" i="6"/>
  <c r="I36" i="6"/>
  <c r="L36" i="6"/>
  <c r="O36" i="6"/>
  <c r="F37" i="6"/>
  <c r="I37" i="6"/>
  <c r="L37" i="6"/>
  <c r="O37" i="6"/>
  <c r="F38" i="6"/>
  <c r="I38" i="6"/>
  <c r="L38" i="6"/>
  <c r="O38" i="6"/>
  <c r="F39" i="6"/>
  <c r="I39" i="6"/>
  <c r="L39" i="6"/>
  <c r="O39" i="6"/>
  <c r="F40" i="6"/>
  <c r="I40" i="6"/>
  <c r="L40" i="6"/>
  <c r="O40" i="6"/>
  <c r="F41" i="6"/>
  <c r="I41" i="6"/>
  <c r="L41" i="6"/>
  <c r="O41" i="6"/>
  <c r="F42" i="6"/>
  <c r="I42" i="6"/>
  <c r="L42" i="6"/>
  <c r="O42" i="6"/>
  <c r="F43" i="6"/>
  <c r="I43" i="6"/>
  <c r="L43" i="6"/>
  <c r="O43" i="6"/>
  <c r="F44" i="6"/>
  <c r="I44" i="6"/>
  <c r="L44" i="6"/>
  <c r="O44" i="6"/>
  <c r="F46" i="6"/>
  <c r="I46" i="6"/>
  <c r="L46" i="6"/>
  <c r="O46" i="6"/>
  <c r="F47" i="6"/>
  <c r="I47" i="6"/>
  <c r="L47" i="6"/>
  <c r="O47" i="6"/>
  <c r="F48" i="6"/>
  <c r="I48" i="6"/>
  <c r="L48" i="6"/>
  <c r="O48" i="6"/>
  <c r="F50" i="6"/>
  <c r="I50" i="6"/>
  <c r="L50" i="6"/>
  <c r="O50" i="6"/>
  <c r="F51" i="6"/>
  <c r="I51" i="6"/>
  <c r="L51" i="6"/>
  <c r="O51" i="6"/>
  <c r="F52" i="6"/>
  <c r="I52" i="6"/>
  <c r="L52" i="6"/>
  <c r="O52" i="6"/>
  <c r="F53" i="6"/>
  <c r="I53" i="6"/>
  <c r="L53" i="6"/>
  <c r="O53" i="6"/>
  <c r="F54" i="6"/>
  <c r="I54" i="6"/>
  <c r="L54" i="6"/>
  <c r="O54" i="6"/>
  <c r="F55" i="6"/>
  <c r="I55" i="6"/>
  <c r="L55" i="6"/>
  <c r="O55" i="6"/>
  <c r="F58" i="6"/>
  <c r="I58" i="6"/>
  <c r="L58" i="6"/>
  <c r="O58" i="6"/>
  <c r="F59" i="6"/>
  <c r="I59" i="6"/>
  <c r="L59" i="6"/>
  <c r="O59" i="6"/>
  <c r="F60" i="6"/>
  <c r="I60" i="6"/>
  <c r="L60" i="6"/>
  <c r="O60" i="6"/>
  <c r="F61" i="6"/>
  <c r="I61" i="6"/>
  <c r="L61" i="6"/>
  <c r="O61" i="6"/>
  <c r="F62" i="6"/>
  <c r="I62" i="6"/>
  <c r="L62" i="6"/>
  <c r="O62" i="6"/>
  <c r="F63" i="6"/>
  <c r="I63" i="6"/>
  <c r="L63" i="6"/>
  <c r="O63" i="6"/>
  <c r="F64" i="6"/>
  <c r="I64" i="6"/>
  <c r="L64" i="6"/>
  <c r="O64" i="6"/>
  <c r="F65" i="6"/>
  <c r="I65" i="6"/>
  <c r="L65" i="6"/>
  <c r="O65" i="6"/>
  <c r="F66" i="6"/>
  <c r="I66" i="6"/>
  <c r="L66" i="6"/>
  <c r="O66" i="6"/>
  <c r="F67" i="6"/>
  <c r="I67" i="6"/>
  <c r="L67" i="6"/>
  <c r="O67" i="6"/>
  <c r="F68" i="6"/>
  <c r="I68" i="6"/>
  <c r="L68" i="6"/>
  <c r="O68" i="6"/>
  <c r="F69" i="6"/>
  <c r="I69" i="6"/>
  <c r="L69" i="6"/>
  <c r="O69" i="6"/>
  <c r="F70" i="6"/>
  <c r="I70" i="6"/>
  <c r="L70" i="6"/>
  <c r="O70" i="6"/>
  <c r="F71" i="6"/>
  <c r="I71" i="6"/>
  <c r="L71" i="6"/>
  <c r="O71" i="6"/>
  <c r="F72" i="6"/>
  <c r="I72" i="6"/>
  <c r="L72" i="6"/>
  <c r="O72" i="6"/>
  <c r="F73" i="6"/>
  <c r="I73" i="6"/>
  <c r="L73" i="6"/>
  <c r="O73" i="6"/>
  <c r="F74" i="6"/>
  <c r="I74" i="6"/>
  <c r="L74" i="6"/>
  <c r="O74" i="6"/>
  <c r="F75" i="6"/>
  <c r="I75" i="6"/>
  <c r="L75" i="6"/>
  <c r="O75" i="6"/>
  <c r="F76" i="6"/>
  <c r="I76" i="6"/>
  <c r="L76" i="6"/>
  <c r="O76" i="6"/>
  <c r="F77" i="6"/>
  <c r="I77" i="6"/>
  <c r="L77" i="6"/>
  <c r="O77" i="6"/>
  <c r="F78" i="6"/>
  <c r="I78" i="6"/>
  <c r="L78" i="6"/>
  <c r="O78" i="6"/>
  <c r="F79" i="6"/>
  <c r="I79" i="6"/>
  <c r="L79" i="6"/>
  <c r="O79" i="6"/>
  <c r="F80" i="6"/>
  <c r="I80" i="6"/>
  <c r="L80" i="6"/>
  <c r="O80" i="6"/>
  <c r="F81" i="6"/>
  <c r="I81" i="6"/>
  <c r="L81" i="6"/>
  <c r="O81" i="6"/>
  <c r="F82" i="6"/>
  <c r="I82" i="6"/>
  <c r="L82" i="6"/>
  <c r="O82" i="6"/>
  <c r="F83" i="6"/>
  <c r="I83" i="6"/>
  <c r="L83" i="6"/>
  <c r="O83" i="6"/>
  <c r="F84" i="6"/>
  <c r="I84" i="6"/>
  <c r="L84" i="6"/>
  <c r="O84" i="6"/>
  <c r="F85" i="6"/>
  <c r="I85" i="6"/>
  <c r="L85" i="6"/>
  <c r="O85" i="6"/>
  <c r="F86" i="6"/>
  <c r="I86" i="6"/>
  <c r="L86" i="6"/>
  <c r="O86" i="6"/>
  <c r="F87" i="6"/>
  <c r="I87" i="6"/>
  <c r="L87" i="6"/>
  <c r="O87" i="6"/>
  <c r="F88" i="6"/>
  <c r="I88" i="6"/>
  <c r="L88" i="6"/>
  <c r="O88" i="6"/>
  <c r="F89" i="6"/>
  <c r="I89" i="6"/>
  <c r="L89" i="6"/>
  <c r="O89" i="6"/>
  <c r="F90" i="6"/>
  <c r="I90" i="6"/>
  <c r="L90" i="6"/>
  <c r="O90" i="6"/>
  <c r="F91" i="6"/>
  <c r="I91" i="6"/>
  <c r="L91" i="6"/>
  <c r="O91" i="6"/>
  <c r="F92" i="6"/>
  <c r="I92" i="6"/>
  <c r="L92" i="6"/>
  <c r="O92" i="6"/>
  <c r="F93" i="6"/>
  <c r="I93" i="6"/>
  <c r="L93" i="6"/>
  <c r="O93" i="6"/>
  <c r="F94" i="6"/>
  <c r="I94" i="6"/>
  <c r="L94" i="6"/>
  <c r="O94" i="6"/>
  <c r="F95" i="6"/>
  <c r="I95" i="6"/>
  <c r="L95" i="6"/>
  <c r="O95" i="6"/>
  <c r="F96" i="6"/>
  <c r="I96" i="6"/>
  <c r="L96" i="6"/>
  <c r="O96" i="6"/>
  <c r="F97" i="6"/>
  <c r="I97" i="6"/>
  <c r="L97" i="6"/>
  <c r="O97" i="6"/>
  <c r="F98" i="6"/>
  <c r="I98" i="6"/>
  <c r="L98" i="6"/>
  <c r="O98" i="6"/>
  <c r="F99" i="6"/>
  <c r="I99" i="6"/>
  <c r="L99" i="6"/>
  <c r="O99" i="6"/>
  <c r="F100" i="6"/>
  <c r="I100" i="6"/>
  <c r="L100" i="6"/>
  <c r="O100" i="6"/>
  <c r="F101" i="6"/>
  <c r="I101" i="6"/>
  <c r="L101" i="6"/>
  <c r="O101" i="6"/>
  <c r="F102" i="6"/>
  <c r="F103" i="6"/>
  <c r="I103" i="6"/>
  <c r="L103" i="6"/>
  <c r="O103" i="6"/>
  <c r="F106" i="6"/>
  <c r="I106" i="6"/>
  <c r="L106" i="6"/>
  <c r="O106" i="6"/>
  <c r="F107" i="6"/>
  <c r="I107" i="6"/>
  <c r="L107" i="6"/>
  <c r="O107" i="6"/>
  <c r="F108" i="6"/>
  <c r="I108" i="6"/>
  <c r="L108" i="6"/>
  <c r="O108" i="6"/>
  <c r="F109" i="6"/>
  <c r="I109" i="6"/>
  <c r="L109" i="6"/>
  <c r="O109" i="6"/>
  <c r="F110" i="6"/>
  <c r="I110" i="6"/>
  <c r="L110" i="6"/>
  <c r="O110" i="6"/>
  <c r="F111" i="6"/>
  <c r="I111" i="6"/>
  <c r="L111" i="6"/>
  <c r="O111" i="6"/>
  <c r="F113" i="6"/>
  <c r="I113" i="6"/>
  <c r="L113" i="6"/>
  <c r="O113" i="6"/>
  <c r="F114" i="6"/>
  <c r="I114" i="6"/>
  <c r="L114" i="6"/>
  <c r="O114" i="6"/>
  <c r="F115" i="6"/>
  <c r="I115" i="6"/>
  <c r="L115" i="6"/>
  <c r="O115" i="6"/>
  <c r="F116" i="6"/>
  <c r="I116" i="6"/>
  <c r="L116" i="6"/>
  <c r="O116" i="6"/>
  <c r="F118" i="6"/>
  <c r="I118" i="6"/>
  <c r="L118" i="6"/>
  <c r="O118" i="6"/>
  <c r="F119" i="6"/>
  <c r="I119" i="6"/>
  <c r="L119" i="6"/>
  <c r="O119" i="6"/>
  <c r="F120" i="6"/>
  <c r="I120" i="6"/>
  <c r="L120" i="6"/>
  <c r="O120" i="6"/>
  <c r="F121" i="6"/>
  <c r="I121" i="6"/>
  <c r="L121" i="6"/>
  <c r="O121" i="6"/>
  <c r="F122" i="6"/>
  <c r="I122" i="6"/>
  <c r="L122" i="6"/>
  <c r="O122" i="6"/>
  <c r="F123" i="6"/>
  <c r="I123" i="6"/>
  <c r="L123" i="6"/>
  <c r="O123" i="6"/>
  <c r="F124" i="6"/>
  <c r="I124" i="6"/>
  <c r="L124" i="6"/>
  <c r="O124" i="6"/>
  <c r="F125" i="6"/>
  <c r="I125" i="6"/>
  <c r="L125" i="6"/>
  <c r="O125" i="6"/>
  <c r="F126" i="6"/>
  <c r="I126" i="6"/>
  <c r="L126" i="6"/>
  <c r="O126" i="6"/>
  <c r="F127" i="6"/>
  <c r="I127" i="6"/>
  <c r="L127" i="6"/>
  <c r="O127" i="6"/>
  <c r="F128" i="6"/>
  <c r="I128" i="6"/>
  <c r="L128" i="6"/>
  <c r="O128" i="6"/>
  <c r="F129" i="6"/>
  <c r="I129" i="6"/>
  <c r="L129" i="6"/>
  <c r="O129" i="6"/>
  <c r="F130" i="6"/>
  <c r="I130" i="6"/>
  <c r="L130" i="6"/>
  <c r="O130" i="6"/>
  <c r="F131" i="6"/>
  <c r="I131" i="6"/>
  <c r="L131" i="6"/>
  <c r="O131" i="6"/>
  <c r="F132" i="6"/>
  <c r="I132" i="6"/>
  <c r="L132" i="6"/>
  <c r="O132" i="6"/>
  <c r="F133" i="6"/>
  <c r="I133" i="6"/>
  <c r="L133" i="6"/>
  <c r="O133" i="6"/>
  <c r="F134" i="6"/>
  <c r="I134" i="6"/>
  <c r="L134" i="6"/>
  <c r="O134" i="6"/>
  <c r="F135" i="6"/>
  <c r="I135" i="6"/>
  <c r="L135" i="6"/>
  <c r="O135" i="6"/>
  <c r="F136" i="6"/>
  <c r="I136" i="6"/>
  <c r="L136" i="6"/>
  <c r="O136" i="6"/>
  <c r="F137" i="6"/>
  <c r="I137" i="6"/>
  <c r="L137" i="6"/>
  <c r="O137" i="6"/>
  <c r="F138" i="6"/>
  <c r="I138" i="6"/>
  <c r="L138" i="6"/>
  <c r="O138" i="6"/>
  <c r="F139" i="6"/>
  <c r="I139" i="6"/>
  <c r="L139" i="6"/>
  <c r="O139" i="6"/>
  <c r="F140" i="6"/>
  <c r="I140" i="6"/>
  <c r="L140" i="6"/>
  <c r="O140" i="6"/>
  <c r="F141" i="6"/>
  <c r="I141" i="6"/>
  <c r="L141" i="6"/>
  <c r="O141" i="6"/>
  <c r="F142" i="6"/>
  <c r="I142" i="6"/>
  <c r="L142" i="6"/>
  <c r="O142" i="6"/>
  <c r="F143" i="6"/>
  <c r="I143" i="6"/>
  <c r="L143" i="6"/>
  <c r="O143" i="6"/>
  <c r="F144" i="6"/>
  <c r="I144" i="6"/>
  <c r="L144" i="6"/>
  <c r="O144" i="6"/>
  <c r="F145" i="6"/>
  <c r="I145" i="6"/>
  <c r="L145" i="6"/>
  <c r="O145" i="6"/>
  <c r="F146" i="6"/>
  <c r="I146" i="6"/>
  <c r="L146" i="6"/>
  <c r="O146" i="6"/>
  <c r="F147" i="6"/>
  <c r="I147" i="6"/>
  <c r="L147" i="6"/>
  <c r="O147" i="6"/>
  <c r="F148" i="6"/>
  <c r="I148" i="6"/>
  <c r="L148" i="6"/>
  <c r="O148" i="6"/>
  <c r="F149" i="6"/>
  <c r="I149" i="6"/>
  <c r="L149" i="6"/>
  <c r="O149" i="6"/>
  <c r="F150" i="6"/>
  <c r="I150" i="6"/>
  <c r="L150" i="6"/>
  <c r="O150" i="6"/>
  <c r="F152" i="6"/>
  <c r="I152" i="6"/>
  <c r="L152" i="6"/>
  <c r="O152" i="6"/>
  <c r="F153" i="6"/>
  <c r="I153" i="6"/>
  <c r="L153" i="6"/>
  <c r="O153" i="6"/>
  <c r="F154" i="6"/>
  <c r="I154" i="6"/>
  <c r="L154" i="6"/>
  <c r="O154" i="6"/>
  <c r="F155" i="6"/>
  <c r="I155" i="6"/>
  <c r="L155" i="6"/>
  <c r="O155" i="6"/>
  <c r="F156" i="6"/>
  <c r="I156" i="6"/>
  <c r="L156" i="6"/>
  <c r="O156" i="6"/>
  <c r="F157" i="6"/>
  <c r="I157" i="6"/>
  <c r="L157" i="6"/>
  <c r="O157" i="6"/>
  <c r="F158" i="6"/>
  <c r="I158" i="6"/>
  <c r="L158" i="6"/>
  <c r="O158" i="6"/>
  <c r="F159" i="6"/>
  <c r="I159" i="6"/>
  <c r="L159" i="6"/>
  <c r="O159" i="6"/>
  <c r="F160" i="6"/>
  <c r="I160" i="6"/>
  <c r="L160" i="6"/>
  <c r="O160" i="6"/>
  <c r="F161" i="6"/>
  <c r="I161" i="6"/>
  <c r="L161" i="6"/>
  <c r="O161" i="6"/>
  <c r="F162" i="6"/>
  <c r="I162" i="6"/>
  <c r="L162" i="6"/>
  <c r="O162" i="6"/>
  <c r="F163" i="6"/>
  <c r="I163" i="6"/>
  <c r="L163" i="6"/>
  <c r="O163" i="6"/>
  <c r="F164" i="6"/>
  <c r="I164" i="6"/>
  <c r="L164" i="6"/>
  <c r="O164" i="6"/>
  <c r="F165" i="6"/>
  <c r="I165" i="6"/>
  <c r="L165" i="6"/>
  <c r="O165" i="6"/>
  <c r="F166" i="6"/>
  <c r="I166" i="6"/>
  <c r="L166" i="6"/>
  <c r="O166" i="6"/>
  <c r="F167" i="6"/>
  <c r="I167" i="6"/>
  <c r="L167" i="6"/>
  <c r="O167" i="6"/>
  <c r="F168" i="6"/>
  <c r="I168" i="6"/>
  <c r="L168" i="6"/>
  <c r="O168" i="6"/>
  <c r="F169" i="6"/>
  <c r="I169" i="6"/>
  <c r="L169" i="6"/>
  <c r="O169" i="6"/>
  <c r="F170" i="6"/>
  <c r="I170" i="6"/>
  <c r="L170" i="6"/>
  <c r="O170" i="6"/>
  <c r="F171" i="6"/>
  <c r="I171" i="6"/>
  <c r="L171" i="6"/>
  <c r="O171" i="6"/>
  <c r="F172" i="6"/>
  <c r="I172" i="6"/>
  <c r="L172" i="6"/>
  <c r="O172" i="6"/>
  <c r="F173" i="6"/>
  <c r="I173" i="6"/>
  <c r="L173" i="6"/>
  <c r="O173" i="6"/>
  <c r="F174" i="6"/>
  <c r="I174" i="6"/>
  <c r="L174" i="6"/>
  <c r="O174" i="6"/>
  <c r="F175" i="6"/>
  <c r="I175" i="6"/>
  <c r="L175" i="6"/>
  <c r="O175" i="6"/>
  <c r="F176" i="6"/>
  <c r="I176" i="6"/>
  <c r="L176" i="6"/>
  <c r="O176" i="6"/>
  <c r="F177" i="6"/>
  <c r="I177" i="6"/>
  <c r="L177" i="6"/>
  <c r="O177" i="6"/>
  <c r="F178" i="6"/>
  <c r="I178" i="6"/>
  <c r="L178" i="6"/>
  <c r="O178" i="6"/>
  <c r="F179" i="6"/>
  <c r="I179" i="6"/>
  <c r="L179" i="6"/>
  <c r="O179" i="6"/>
  <c r="F180" i="6"/>
  <c r="I180" i="6"/>
  <c r="L180" i="6"/>
  <c r="O180" i="6"/>
  <c r="F181" i="6"/>
  <c r="I181" i="6"/>
  <c r="L181" i="6"/>
  <c r="O181" i="6"/>
  <c r="F182" i="6"/>
  <c r="I182" i="6"/>
  <c r="L182" i="6"/>
  <c r="O182" i="6"/>
  <c r="F183" i="6"/>
  <c r="I183" i="6"/>
  <c r="L183" i="6"/>
  <c r="O183" i="6"/>
  <c r="F184" i="6"/>
  <c r="I184" i="6"/>
  <c r="L184" i="6"/>
  <c r="O184" i="6"/>
  <c r="F185" i="6"/>
  <c r="I185" i="6"/>
  <c r="L185" i="6"/>
  <c r="O185" i="6"/>
  <c r="F186" i="6"/>
  <c r="I186" i="6"/>
  <c r="L186" i="6"/>
  <c r="O186" i="6"/>
  <c r="F187" i="6"/>
  <c r="I187" i="6"/>
  <c r="L187" i="6"/>
  <c r="O187" i="6"/>
  <c r="F188" i="6"/>
  <c r="I188" i="6"/>
  <c r="L188" i="6"/>
  <c r="O188" i="6"/>
  <c r="F189" i="6"/>
  <c r="I189" i="6"/>
  <c r="L189" i="6"/>
  <c r="O189" i="6"/>
  <c r="F190" i="6"/>
  <c r="I190" i="6"/>
  <c r="L190" i="6"/>
  <c r="O190" i="6"/>
  <c r="F191" i="6"/>
  <c r="I191" i="6"/>
  <c r="L191" i="6"/>
  <c r="O191" i="6"/>
  <c r="F192" i="6"/>
  <c r="I192" i="6"/>
  <c r="L192" i="6"/>
  <c r="O192" i="6"/>
  <c r="F193" i="6"/>
  <c r="I193" i="6"/>
  <c r="L193" i="6"/>
  <c r="O193" i="6"/>
  <c r="F194" i="6"/>
  <c r="I194" i="6"/>
  <c r="L194" i="6"/>
  <c r="O194" i="6"/>
  <c r="F195" i="6"/>
  <c r="I195" i="6"/>
  <c r="L195" i="6"/>
  <c r="O195" i="6"/>
  <c r="F196" i="6"/>
  <c r="I196" i="6"/>
  <c r="L196" i="6"/>
  <c r="O196" i="6"/>
  <c r="F197" i="6"/>
  <c r="I197" i="6"/>
  <c r="L197" i="6"/>
  <c r="O197" i="6"/>
  <c r="F198" i="6"/>
  <c r="I198" i="6"/>
  <c r="L198" i="6"/>
  <c r="O198" i="6"/>
  <c r="F199" i="6"/>
  <c r="I199" i="6"/>
  <c r="L199" i="6"/>
  <c r="O199" i="6"/>
  <c r="F200" i="6"/>
  <c r="I200" i="6"/>
  <c r="L200" i="6"/>
  <c r="O200" i="6"/>
  <c r="F201" i="6"/>
  <c r="I201" i="6"/>
  <c r="L201" i="6"/>
  <c r="O201" i="6"/>
  <c r="F202" i="6"/>
  <c r="I202" i="6"/>
  <c r="L202" i="6"/>
  <c r="O202" i="6"/>
  <c r="F203" i="6"/>
  <c r="I203" i="6"/>
  <c r="L203" i="6"/>
  <c r="O203" i="6"/>
  <c r="F204" i="6"/>
  <c r="I204" i="6"/>
  <c r="L204" i="6"/>
  <c r="O204" i="6"/>
  <c r="F205" i="6"/>
  <c r="I205" i="6"/>
  <c r="L205" i="6"/>
  <c r="O205" i="6"/>
  <c r="F206" i="6"/>
  <c r="I206" i="6"/>
  <c r="L206" i="6"/>
  <c r="O206" i="6"/>
  <c r="F207" i="6"/>
  <c r="I207" i="6"/>
  <c r="L207" i="6"/>
  <c r="O207" i="6"/>
  <c r="F208" i="6"/>
  <c r="I208" i="6"/>
  <c r="L208" i="6"/>
  <c r="O208" i="6"/>
  <c r="F209" i="6"/>
  <c r="I209" i="6"/>
  <c r="L209" i="6"/>
  <c r="O209" i="6"/>
  <c r="F210" i="6"/>
  <c r="I210" i="6"/>
  <c r="L210" i="6"/>
  <c r="O210" i="6"/>
  <c r="F211" i="6"/>
  <c r="I211" i="6"/>
  <c r="L211" i="6"/>
  <c r="O211" i="6"/>
  <c r="F212" i="6"/>
  <c r="I212" i="6"/>
  <c r="L212" i="6"/>
  <c r="O212" i="6"/>
  <c r="F213" i="6"/>
  <c r="I213" i="6"/>
  <c r="L213" i="6"/>
  <c r="O213" i="6"/>
  <c r="F214" i="6"/>
  <c r="I214" i="6"/>
  <c r="L214" i="6"/>
  <c r="O214" i="6"/>
  <c r="F215" i="6"/>
  <c r="I215" i="6"/>
  <c r="L215" i="6"/>
  <c r="O215" i="6"/>
  <c r="F216" i="6"/>
  <c r="I216" i="6"/>
  <c r="L216" i="6"/>
  <c r="O216" i="6"/>
  <c r="F217" i="6"/>
  <c r="L217" i="6"/>
  <c r="F218" i="6"/>
  <c r="I218" i="6"/>
  <c r="L218" i="6"/>
  <c r="O218" i="6"/>
  <c r="F219" i="6"/>
  <c r="I219" i="6"/>
  <c r="L219" i="6"/>
  <c r="O219" i="6"/>
  <c r="F220" i="6"/>
  <c r="I220" i="6"/>
  <c r="L220" i="6"/>
  <c r="O220" i="6"/>
  <c r="F221" i="6"/>
  <c r="I221" i="6"/>
  <c r="L221" i="6"/>
  <c r="O221" i="6"/>
  <c r="F222" i="6"/>
  <c r="I222" i="6"/>
  <c r="L222" i="6"/>
  <c r="O222" i="6"/>
  <c r="F223" i="6"/>
  <c r="I223" i="6"/>
  <c r="L223" i="6"/>
  <c r="O223" i="6"/>
  <c r="F225" i="6"/>
  <c r="L225" i="6"/>
  <c r="F226" i="6"/>
  <c r="I226" i="6"/>
  <c r="L226" i="6"/>
  <c r="O226" i="6"/>
  <c r="L227" i="6"/>
  <c r="F228" i="6"/>
  <c r="I228" i="6"/>
  <c r="L228" i="6"/>
  <c r="O228" i="6"/>
  <c r="F229" i="6"/>
  <c r="I229" i="6"/>
  <c r="L229" i="6"/>
  <c r="O229" i="6"/>
  <c r="F230" i="6"/>
  <c r="I230" i="6"/>
  <c r="L230" i="6"/>
  <c r="O230" i="6"/>
  <c r="F231" i="6"/>
  <c r="I231" i="6"/>
  <c r="L231" i="6"/>
  <c r="O231" i="6"/>
  <c r="F232" i="6"/>
  <c r="I232" i="6"/>
  <c r="L232" i="6"/>
  <c r="O232" i="6"/>
  <c r="F233" i="6"/>
  <c r="I233" i="6"/>
  <c r="L233" i="6"/>
  <c r="O233" i="6"/>
  <c r="F234" i="6"/>
  <c r="I234" i="6"/>
  <c r="L234" i="6"/>
  <c r="O234" i="6"/>
  <c r="F235" i="6"/>
  <c r="I235" i="6"/>
  <c r="L235" i="6"/>
  <c r="O235" i="6"/>
  <c r="F236" i="6"/>
  <c r="I236" i="6"/>
  <c r="L236" i="6"/>
  <c r="O236" i="6"/>
  <c r="F238" i="6"/>
  <c r="I238" i="6"/>
  <c r="L238" i="6"/>
  <c r="O238" i="6"/>
  <c r="F239" i="6"/>
  <c r="I239" i="6"/>
  <c r="L239" i="6"/>
  <c r="O239" i="6"/>
  <c r="F240" i="6"/>
  <c r="I240" i="6"/>
  <c r="L240" i="6"/>
  <c r="O240" i="6"/>
  <c r="F241" i="6"/>
  <c r="I241" i="6"/>
  <c r="L241" i="6"/>
  <c r="O241" i="6"/>
  <c r="F242" i="6"/>
  <c r="I242" i="6"/>
  <c r="L242" i="6"/>
  <c r="O242" i="6"/>
  <c r="F243" i="6"/>
  <c r="I243" i="6"/>
  <c r="L243" i="6"/>
  <c r="O243" i="6"/>
  <c r="F244" i="6"/>
  <c r="I244" i="6"/>
  <c r="L244" i="6"/>
  <c r="O244" i="6"/>
  <c r="F245" i="6"/>
  <c r="I245" i="6"/>
  <c r="L245" i="6"/>
  <c r="O245" i="6"/>
  <c r="F246" i="6"/>
  <c r="I246" i="6"/>
  <c r="L246" i="6"/>
  <c r="O246" i="6"/>
  <c r="F247" i="6"/>
  <c r="I247" i="6"/>
  <c r="L247" i="6"/>
  <c r="O247" i="6"/>
  <c r="F248" i="6"/>
  <c r="I248" i="6"/>
  <c r="L248" i="6"/>
  <c r="O248" i="6"/>
  <c r="F249" i="6"/>
  <c r="I249" i="6"/>
  <c r="L249" i="6"/>
  <c r="O249" i="6"/>
  <c r="F250" i="6"/>
  <c r="I250" i="6"/>
  <c r="L250" i="6"/>
  <c r="O250" i="6"/>
  <c r="F251" i="6"/>
  <c r="I251" i="6"/>
  <c r="L251" i="6"/>
  <c r="O251" i="6"/>
  <c r="F252" i="6"/>
  <c r="I252" i="6"/>
  <c r="L252" i="6"/>
  <c r="O252" i="6"/>
  <c r="F253" i="6"/>
  <c r="I253" i="6"/>
  <c r="L253" i="6"/>
  <c r="O253" i="6"/>
  <c r="F254" i="6"/>
  <c r="I254" i="6"/>
  <c r="L254" i="6"/>
  <c r="O254" i="6"/>
  <c r="F255" i="6"/>
  <c r="I255" i="6"/>
  <c r="L255" i="6"/>
  <c r="O255" i="6"/>
  <c r="F256" i="6"/>
  <c r="I256" i="6"/>
  <c r="L256" i="6"/>
  <c r="O256" i="6"/>
  <c r="F257" i="6"/>
  <c r="I257" i="6"/>
  <c r="L257" i="6"/>
  <c r="O257" i="6"/>
  <c r="F259" i="6"/>
  <c r="I259" i="6"/>
  <c r="L259" i="6"/>
  <c r="O259" i="6"/>
  <c r="F260" i="6"/>
  <c r="I260" i="6"/>
  <c r="L260" i="6"/>
  <c r="O260" i="6"/>
  <c r="F261" i="6"/>
  <c r="I261" i="6"/>
  <c r="L261" i="6"/>
  <c r="O261" i="6"/>
  <c r="F262" i="6"/>
  <c r="I262" i="6"/>
  <c r="L262" i="6"/>
  <c r="O262" i="6"/>
  <c r="F263" i="6"/>
  <c r="I263" i="6"/>
  <c r="L263" i="6"/>
  <c r="O263" i="6"/>
  <c r="F264" i="6"/>
  <c r="I264" i="6"/>
  <c r="L264" i="6"/>
  <c r="O264" i="6"/>
  <c r="F265" i="6"/>
  <c r="I265" i="6"/>
  <c r="L265" i="6"/>
  <c r="O265" i="6"/>
  <c r="F266" i="6"/>
  <c r="I266" i="6"/>
  <c r="L266" i="6"/>
  <c r="O266" i="6"/>
  <c r="F267" i="6"/>
  <c r="I267" i="6"/>
  <c r="L267" i="6"/>
  <c r="O267" i="6"/>
  <c r="F268" i="6"/>
  <c r="I268" i="6"/>
  <c r="L268" i="6"/>
  <c r="O268" i="6"/>
  <c r="F269" i="6"/>
  <c r="I269" i="6"/>
  <c r="L269" i="6"/>
  <c r="O269" i="6"/>
  <c r="F270" i="6"/>
  <c r="I270" i="6"/>
  <c r="L270" i="6"/>
  <c r="O270" i="6"/>
  <c r="F271" i="6"/>
  <c r="I271" i="6"/>
  <c r="L271" i="6"/>
  <c r="O271" i="6"/>
  <c r="F272" i="6"/>
  <c r="I272" i="6"/>
  <c r="L272" i="6"/>
  <c r="O272" i="6"/>
  <c r="F273" i="6"/>
  <c r="I273" i="6"/>
  <c r="L273" i="6"/>
  <c r="O273" i="6"/>
  <c r="F274" i="6"/>
  <c r="I274" i="6"/>
  <c r="L274" i="6"/>
  <c r="O274" i="6"/>
  <c r="F275" i="6"/>
  <c r="I275" i="6"/>
  <c r="L275" i="6"/>
  <c r="O275" i="6"/>
  <c r="F276" i="6"/>
  <c r="I276" i="6"/>
  <c r="L276" i="6"/>
  <c r="O276" i="6"/>
  <c r="F277" i="6"/>
  <c r="I277" i="6"/>
  <c r="L277" i="6"/>
  <c r="O277" i="6"/>
  <c r="F278" i="6"/>
  <c r="I278" i="6"/>
  <c r="L278" i="6"/>
  <c r="O278" i="6"/>
  <c r="F279" i="6"/>
  <c r="I279" i="6"/>
  <c r="L279" i="6"/>
  <c r="O279" i="6"/>
  <c r="F289" i="6"/>
  <c r="I289" i="6"/>
  <c r="L289" i="6"/>
  <c r="O289" i="6"/>
  <c r="F290" i="6"/>
  <c r="I290" i="6"/>
  <c r="L290" i="6"/>
  <c r="O290" i="6"/>
  <c r="F291" i="6"/>
  <c r="I291" i="6"/>
  <c r="L291" i="6"/>
  <c r="O291" i="6"/>
  <c r="F292" i="6"/>
  <c r="I292" i="6"/>
  <c r="L292" i="6"/>
  <c r="O292" i="6"/>
  <c r="F299" i="6"/>
  <c r="I299" i="6"/>
  <c r="L299" i="6"/>
  <c r="O299" i="6"/>
  <c r="F300" i="6"/>
  <c r="I300" i="6"/>
  <c r="L300" i="6"/>
  <c r="O300" i="6"/>
  <c r="F301" i="6"/>
  <c r="I301" i="6"/>
  <c r="L301" i="6"/>
  <c r="O301" i="6"/>
  <c r="F302" i="6"/>
  <c r="I302" i="6"/>
  <c r="L302" i="6"/>
  <c r="O302" i="6"/>
  <c r="F303" i="6"/>
  <c r="I303" i="6"/>
  <c r="L303" i="6"/>
  <c r="O303" i="6"/>
  <c r="F304" i="6"/>
  <c r="I304" i="6"/>
  <c r="L304" i="6"/>
  <c r="O304" i="6"/>
  <c r="F305" i="6"/>
  <c r="I305" i="6"/>
  <c r="L305" i="6"/>
  <c r="O305" i="6"/>
  <c r="F306" i="6"/>
  <c r="I306" i="6"/>
  <c r="L306" i="6"/>
  <c r="O306" i="6"/>
  <c r="F307" i="6"/>
  <c r="I307" i="6"/>
  <c r="L307" i="6"/>
  <c r="O307" i="6"/>
  <c r="F308" i="6"/>
  <c r="I308" i="6"/>
  <c r="L308" i="6"/>
  <c r="O308" i="6"/>
  <c r="F309" i="6"/>
  <c r="I309" i="6"/>
  <c r="L309" i="6"/>
  <c r="O309" i="6"/>
  <c r="F310" i="6"/>
  <c r="I310" i="6"/>
  <c r="L310" i="6"/>
  <c r="O310" i="6"/>
  <c r="F311" i="6"/>
  <c r="I311" i="6"/>
  <c r="L311" i="6"/>
  <c r="O311" i="6"/>
  <c r="F312" i="6"/>
  <c r="I312" i="6"/>
  <c r="L312" i="6"/>
  <c r="O312" i="6"/>
  <c r="F313" i="6"/>
  <c r="I313" i="6"/>
  <c r="L313" i="6"/>
  <c r="O313" i="6"/>
  <c r="F314" i="6"/>
  <c r="I314" i="6"/>
  <c r="L314" i="6"/>
  <c r="O314" i="6"/>
  <c r="F315" i="6"/>
  <c r="I315" i="6"/>
  <c r="L315" i="6"/>
  <c r="O315" i="6"/>
  <c r="F316" i="6"/>
  <c r="I316" i="6"/>
  <c r="L316" i="6"/>
  <c r="O316" i="6"/>
  <c r="F317" i="6"/>
  <c r="I317" i="6"/>
  <c r="L317" i="6"/>
  <c r="O317" i="6"/>
  <c r="F318" i="6"/>
  <c r="I318" i="6"/>
  <c r="L318" i="6"/>
  <c r="O318" i="6"/>
  <c r="F319" i="6"/>
  <c r="I319" i="6"/>
  <c r="L319" i="6"/>
  <c r="O319" i="6"/>
  <c r="F320" i="6"/>
  <c r="I320" i="6"/>
  <c r="L320" i="6"/>
  <c r="O320" i="6"/>
  <c r="F321" i="6"/>
  <c r="I321" i="6"/>
  <c r="L321" i="6"/>
  <c r="O321" i="6"/>
  <c r="F322" i="6"/>
  <c r="I322" i="6"/>
  <c r="L322" i="6"/>
  <c r="O322" i="6"/>
  <c r="F323" i="6"/>
  <c r="I323" i="6"/>
  <c r="L323" i="6"/>
  <c r="O323" i="6"/>
  <c r="F324" i="6"/>
  <c r="I324" i="6"/>
  <c r="L324" i="6"/>
  <c r="O324" i="6"/>
  <c r="F325" i="6"/>
  <c r="I325" i="6"/>
  <c r="L325" i="6"/>
  <c r="O325" i="6"/>
  <c r="F326" i="6"/>
  <c r="I326" i="6"/>
  <c r="L326" i="6"/>
  <c r="O326" i="6"/>
  <c r="F327" i="6"/>
  <c r="I327" i="6"/>
  <c r="L327" i="6"/>
  <c r="O327" i="6"/>
  <c r="F328" i="6"/>
  <c r="I328" i="6"/>
  <c r="L328" i="6"/>
  <c r="O328" i="6"/>
  <c r="F329" i="6"/>
  <c r="I329" i="6"/>
  <c r="L329" i="6"/>
  <c r="O329" i="6"/>
  <c r="F330" i="6"/>
  <c r="I330" i="6"/>
  <c r="L330" i="6"/>
  <c r="O330" i="6"/>
  <c r="F331" i="6"/>
  <c r="I331" i="6"/>
  <c r="L331" i="6"/>
  <c r="O331" i="6"/>
  <c r="F332" i="6"/>
  <c r="I332" i="6"/>
  <c r="L332" i="6"/>
  <c r="O332" i="6"/>
  <c r="F333" i="6"/>
  <c r="I333" i="6"/>
  <c r="L333" i="6"/>
  <c r="O333" i="6"/>
  <c r="F334" i="6"/>
  <c r="I334" i="6"/>
  <c r="L334" i="6"/>
  <c r="O334" i="6"/>
  <c r="F335" i="6"/>
  <c r="I335" i="6"/>
  <c r="L335" i="6"/>
  <c r="O335" i="6"/>
  <c r="F336" i="6"/>
  <c r="I336" i="6"/>
  <c r="L336" i="6"/>
  <c r="O336" i="6"/>
  <c r="F337" i="6"/>
  <c r="I337" i="6"/>
  <c r="L337" i="6"/>
  <c r="O337" i="6"/>
  <c r="F338" i="6"/>
  <c r="I338" i="6"/>
  <c r="L338" i="6"/>
  <c r="O338" i="6"/>
  <c r="F339" i="6"/>
  <c r="I339" i="6"/>
  <c r="L339" i="6"/>
  <c r="O339" i="6"/>
  <c r="F340" i="6"/>
  <c r="I340" i="6"/>
  <c r="L340" i="6"/>
  <c r="O340" i="6"/>
  <c r="F341" i="6"/>
  <c r="I341" i="6"/>
  <c r="L341" i="6"/>
  <c r="O341" i="6"/>
  <c r="F342" i="6"/>
  <c r="I342" i="6"/>
  <c r="L342" i="6"/>
  <c r="O342" i="6"/>
  <c r="F343" i="6"/>
  <c r="I343" i="6"/>
  <c r="L343" i="6"/>
  <c r="O343" i="6"/>
  <c r="F344" i="6"/>
  <c r="I344" i="6"/>
  <c r="L344" i="6"/>
  <c r="O344" i="6"/>
  <c r="F345" i="6"/>
  <c r="I345" i="6"/>
  <c r="L345" i="6"/>
  <c r="O345" i="6"/>
  <c r="F346" i="6"/>
  <c r="I346" i="6"/>
  <c r="L346" i="6"/>
  <c r="O346" i="6"/>
  <c r="F347" i="6"/>
  <c r="I347" i="6"/>
  <c r="L347" i="6"/>
  <c r="O347" i="6"/>
</calcChain>
</file>

<file path=xl/comments1.xml><?xml version="1.0" encoding="utf-8"?>
<comments xmlns="http://schemas.openxmlformats.org/spreadsheetml/2006/main">
  <authors>
    <author>Autor</author>
  </authors>
  <commentList>
    <comment ref="L113" authorId="0" shapeId="0">
      <text>
        <r>
          <rPr>
            <b/>
            <sz val="9"/>
            <color indexed="81"/>
            <rFont val="Tahoma"/>
            <family val="2"/>
            <charset val="238"/>
          </rPr>
          <t>Autor:</t>
        </r>
        <r>
          <rPr>
            <sz val="9"/>
            <color indexed="81"/>
            <rFont val="Tahoma"/>
            <family val="2"/>
            <charset val="238"/>
          </rPr>
          <t xml:space="preserve">
informacije se daju putem lokalnih radiopostaj i web stranice Vodovodaa</t>
        </r>
      </text>
    </comment>
  </commentList>
</comments>
</file>

<file path=xl/comments2.xml><?xml version="1.0" encoding="utf-8"?>
<comments xmlns="http://schemas.openxmlformats.org/spreadsheetml/2006/main">
  <authors>
    <author>Autor</author>
  </authors>
  <commentList>
    <comment ref="G175" authorId="0" shapeId="0">
      <text>
        <r>
          <rPr>
            <b/>
            <sz val="9"/>
            <color indexed="81"/>
            <rFont val="Tahoma"/>
            <family val="2"/>
          </rPr>
          <t>Autor:</t>
        </r>
        <r>
          <rPr>
            <sz val="9"/>
            <color indexed="81"/>
            <rFont val="Tahoma"/>
            <family val="2"/>
          </rPr>
          <t xml:space="preserve">
 DEAN _ISPUNI ZA 2017g </t>
        </r>
      </text>
    </comment>
    <comment ref="Z207" authorId="0" shapeId="0">
      <text>
        <r>
          <rPr>
            <b/>
            <sz val="9"/>
            <color indexed="81"/>
            <rFont val="Tahoma"/>
            <family val="2"/>
            <charset val="238"/>
          </rPr>
          <t>Autor:</t>
        </r>
        <r>
          <rPr>
            <sz val="9"/>
            <color indexed="81"/>
            <rFont val="Tahoma"/>
            <family val="2"/>
            <charset val="238"/>
          </rPr>
          <t xml:space="preserve">
Odnosi se na odstupanja prilikom uzimanja mjesečnog uzorka vode iz vodoopskrbne mreže (npr mikrobiološko odstupanje)</t>
        </r>
      </text>
    </comment>
    <comment ref="X219" authorId="0" shapeId="0">
      <text>
        <r>
          <rPr>
            <sz val="10"/>
            <rFont val="Arial"/>
            <family val="2"/>
            <charset val="238"/>
          </rPr>
          <t>I lab zavoda za javno zdravstvo</t>
        </r>
      </text>
    </comment>
    <comment ref="X220" authorId="0" shapeId="0">
      <text>
        <r>
          <rPr>
            <sz val="10"/>
            <rFont val="Arial"/>
            <family val="2"/>
            <charset val="238"/>
          </rPr>
          <t>I lab. Zavod aj javno zdravstvo</t>
        </r>
      </text>
    </comment>
    <comment ref="X223" authorId="0" shapeId="0">
      <text>
        <r>
          <rPr>
            <sz val="10"/>
            <rFont val="Arial"/>
            <family val="2"/>
            <charset val="238"/>
          </rPr>
          <t>I lab. Zavoda z ajavno zdravstvo</t>
        </r>
      </text>
    </comment>
    <comment ref="X229" authorId="0" shapeId="0">
      <text>
        <r>
          <rPr>
            <sz val="10"/>
            <rFont val="Arial"/>
            <family val="2"/>
            <charset val="238"/>
          </rPr>
          <t>I lab. Zavoda za javno zdravstvo</t>
        </r>
      </text>
    </comment>
    <comment ref="D231" authorId="0" shapeId="0">
      <text>
        <r>
          <rPr>
            <sz val="9"/>
            <color indexed="81"/>
            <rFont val="Tahoma"/>
            <family val="2"/>
          </rPr>
          <t>Naselje Glavina Gornja spada pod ZO OPAČAC</t>
        </r>
      </text>
    </comment>
    <comment ref="X231" authorId="0" shapeId="0">
      <text>
        <r>
          <rPr>
            <b/>
            <sz val="9"/>
            <color indexed="81"/>
            <rFont val="Tahoma"/>
            <family val="2"/>
            <charset val="238"/>
          </rPr>
          <t>Autor:</t>
        </r>
        <r>
          <rPr>
            <sz val="9"/>
            <color indexed="81"/>
            <rFont val="Tahoma"/>
            <family val="2"/>
            <charset val="238"/>
          </rPr>
          <t xml:space="preserve">
Skupa s Internim laboratorijem</t>
        </r>
      </text>
    </comment>
    <comment ref="X233" authorId="0" shapeId="0">
      <text>
        <r>
          <rPr>
            <sz val="10"/>
            <rFont val="Arial"/>
            <family val="2"/>
            <charset val="238"/>
          </rPr>
          <t>I lab. Zavoda za javno zdravstvo</t>
        </r>
      </text>
    </comment>
    <comment ref="W239" authorId="0" shapeId="0">
      <text>
        <r>
          <rPr>
            <b/>
            <sz val="9"/>
            <color indexed="81"/>
            <rFont val="Tahoma"/>
            <family val="2"/>
          </rPr>
          <t xml:space="preserve">Autor:
i </t>
        </r>
        <r>
          <rPr>
            <sz val="9"/>
            <color indexed="81"/>
            <rFont val="Tahoma"/>
            <family val="2"/>
          </rPr>
          <t>Na hipoklorit</t>
        </r>
      </text>
    </comment>
    <comment ref="X239" authorId="0" shapeId="0">
      <text>
        <r>
          <rPr>
            <b/>
            <sz val="9"/>
            <color indexed="81"/>
            <rFont val="Tahoma"/>
            <family val="2"/>
            <charset val="238"/>
          </rPr>
          <t>Autor:</t>
        </r>
        <r>
          <rPr>
            <sz val="9"/>
            <color indexed="81"/>
            <rFont val="Tahoma"/>
            <family val="2"/>
            <charset val="238"/>
          </rPr>
          <t xml:space="preserve">
Skupa s Internim labratorijem</t>
        </r>
      </text>
    </comment>
    <comment ref="X240" authorId="0" shapeId="0">
      <text>
        <r>
          <rPr>
            <sz val="10"/>
            <rFont val="Arial"/>
            <family val="2"/>
            <charset val="238"/>
          </rPr>
          <t>I lab. Zavoda za javno zdravstvo</t>
        </r>
      </text>
    </comment>
    <comment ref="D321" authorId="0" shapeId="0">
      <text>
        <r>
          <rPr>
            <b/>
            <sz val="9"/>
            <color indexed="81"/>
            <rFont val="Tahoma"/>
            <family val="2"/>
            <charset val="238"/>
          </rPr>
          <t xml:space="preserve">Nicoletta Berovic: </t>
        </r>
        <r>
          <rPr>
            <sz val="9"/>
            <color indexed="81"/>
            <rFont val="Tahoma"/>
            <family val="2"/>
            <charset val="238"/>
          </rPr>
          <t xml:space="preserve">Iz popisa izbaciti Nadvoda i Ždrilo
</t>
        </r>
      </text>
    </comment>
  </commentList>
</comments>
</file>

<file path=xl/comments3.xml><?xml version="1.0" encoding="utf-8"?>
<comments xmlns="http://schemas.openxmlformats.org/spreadsheetml/2006/main">
  <authors>
    <author>Autor</author>
  </authors>
  <commentList>
    <comment ref="G176" authorId="0" shapeId="0">
      <text>
        <r>
          <rPr>
            <b/>
            <sz val="9"/>
            <color indexed="81"/>
            <rFont val="Tahoma"/>
            <family val="2"/>
          </rPr>
          <t>Autor:</t>
        </r>
        <r>
          <rPr>
            <sz val="9"/>
            <color indexed="81"/>
            <rFont val="Tahoma"/>
            <family val="2"/>
          </rPr>
          <t xml:space="preserve">
 DEAN _ISPUNI ZA 2017g </t>
        </r>
      </text>
    </comment>
    <comment ref="Z208" authorId="0" shapeId="0">
      <text>
        <r>
          <rPr>
            <b/>
            <sz val="9"/>
            <color indexed="81"/>
            <rFont val="Tahoma"/>
            <family val="2"/>
            <charset val="238"/>
          </rPr>
          <t>Autor:</t>
        </r>
        <r>
          <rPr>
            <sz val="9"/>
            <color indexed="81"/>
            <rFont val="Tahoma"/>
            <family val="2"/>
            <charset val="238"/>
          </rPr>
          <t xml:space="preserve">
Odnosi se na odstupanja prilikom uzimanja mjesečnog uzorka vode iz vodoopskrbne mreže (npr mikrobiološko odstupanje)</t>
        </r>
      </text>
    </comment>
    <comment ref="X220" authorId="0" shapeId="0">
      <text>
        <r>
          <rPr>
            <sz val="10"/>
            <rFont val="Arial"/>
            <family val="2"/>
            <charset val="238"/>
          </rPr>
          <t>I lab zavoda za javno zdravstvo</t>
        </r>
      </text>
    </comment>
    <comment ref="X221" authorId="0" shapeId="0">
      <text>
        <r>
          <rPr>
            <sz val="10"/>
            <rFont val="Arial"/>
            <family val="2"/>
            <charset val="238"/>
          </rPr>
          <t>I lab. Zavod aj javno zdravstvo</t>
        </r>
      </text>
    </comment>
    <comment ref="X224" authorId="0" shapeId="0">
      <text>
        <r>
          <rPr>
            <sz val="10"/>
            <rFont val="Arial"/>
            <family val="2"/>
            <charset val="238"/>
          </rPr>
          <t>I lab. Zavoda z ajavno zdravstvo</t>
        </r>
      </text>
    </comment>
    <comment ref="X230" authorId="0" shapeId="0">
      <text>
        <r>
          <rPr>
            <sz val="10"/>
            <rFont val="Arial"/>
            <family val="2"/>
            <charset val="238"/>
          </rPr>
          <t>I lab. Zavoda za javno zdravstvo</t>
        </r>
      </text>
    </comment>
    <comment ref="D232" authorId="0" shapeId="0">
      <text>
        <r>
          <rPr>
            <sz val="9"/>
            <color indexed="81"/>
            <rFont val="Tahoma"/>
            <family val="2"/>
          </rPr>
          <t>Naselje Glavina Gornja spada pod ZO OPAČAC</t>
        </r>
      </text>
    </comment>
    <comment ref="X232" authorId="0" shapeId="0">
      <text>
        <r>
          <rPr>
            <b/>
            <sz val="9"/>
            <color indexed="81"/>
            <rFont val="Tahoma"/>
            <family val="2"/>
            <charset val="238"/>
          </rPr>
          <t>Autor:</t>
        </r>
        <r>
          <rPr>
            <sz val="9"/>
            <color indexed="81"/>
            <rFont val="Tahoma"/>
            <family val="2"/>
            <charset val="238"/>
          </rPr>
          <t xml:space="preserve">
Skupa s Internim laboratorijem</t>
        </r>
      </text>
    </comment>
    <comment ref="X234" authorId="0" shapeId="0">
      <text>
        <r>
          <rPr>
            <sz val="10"/>
            <rFont val="Arial"/>
            <family val="2"/>
            <charset val="238"/>
          </rPr>
          <t>I lab. Zavoda za javno zdravstvo</t>
        </r>
      </text>
    </comment>
    <comment ref="W240" authorId="0" shapeId="0">
      <text>
        <r>
          <rPr>
            <b/>
            <sz val="9"/>
            <color indexed="81"/>
            <rFont val="Tahoma"/>
            <family val="2"/>
          </rPr>
          <t xml:space="preserve">Autor:
i </t>
        </r>
        <r>
          <rPr>
            <sz val="9"/>
            <color indexed="81"/>
            <rFont val="Tahoma"/>
            <family val="2"/>
          </rPr>
          <t>Na hipoklorit</t>
        </r>
      </text>
    </comment>
    <comment ref="X240" authorId="0" shapeId="0">
      <text>
        <r>
          <rPr>
            <b/>
            <sz val="9"/>
            <color indexed="81"/>
            <rFont val="Tahoma"/>
            <family val="2"/>
            <charset val="238"/>
          </rPr>
          <t>Autor:</t>
        </r>
        <r>
          <rPr>
            <sz val="9"/>
            <color indexed="81"/>
            <rFont val="Tahoma"/>
            <family val="2"/>
            <charset val="238"/>
          </rPr>
          <t xml:space="preserve">
Skupa s Internim labratorijem</t>
        </r>
      </text>
    </comment>
    <comment ref="X241" authorId="0" shapeId="0">
      <text>
        <r>
          <rPr>
            <sz val="10"/>
            <rFont val="Arial"/>
            <family val="2"/>
            <charset val="238"/>
          </rPr>
          <t>I lab. Zavoda za javno zdravstvo</t>
        </r>
      </text>
    </comment>
    <comment ref="D322" authorId="0" shapeId="0">
      <text>
        <r>
          <rPr>
            <b/>
            <sz val="9"/>
            <color indexed="81"/>
            <rFont val="Tahoma"/>
            <family val="2"/>
            <charset val="238"/>
          </rPr>
          <t xml:space="preserve">Nicoletta Berovic: </t>
        </r>
        <r>
          <rPr>
            <sz val="9"/>
            <color indexed="81"/>
            <rFont val="Tahoma"/>
            <family val="2"/>
            <charset val="238"/>
          </rPr>
          <t xml:space="preserve">Iz popisa izbaciti Nadvoda i Ždrilo
</t>
        </r>
      </text>
    </comment>
  </commentList>
</comments>
</file>

<file path=xl/sharedStrings.xml><?xml version="1.0" encoding="utf-8"?>
<sst xmlns="http://schemas.openxmlformats.org/spreadsheetml/2006/main" count="12095" uniqueCount="2781">
  <si>
    <t xml:space="preserve">ŽUPANIJA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</si>
  <si>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</si>
  <si>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</si>
  <si>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</si>
  <si>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</si>
  <si>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</si>
  <si>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</si>
  <si>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</si>
  <si>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</si>
  <si>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</si>
  <si>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</si>
  <si>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</si>
  <si>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</si>
  <si>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</si>
  <si>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</si>
  <si>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</si>
  <si>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</si>
  <si>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</si>
  <si>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</si>
  <si>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</si>
  <si>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</si>
  <si>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</si>
  <si>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Vodoopskrbna zona</t>
  </si>
  <si>
    <t>ZO BJELOVAR A</t>
  </si>
  <si>
    <t>ZO BJELOVAR B</t>
  </si>
  <si>
    <t>ZO ČAZMA A</t>
  </si>
  <si>
    <t>ZO DARUVAR</t>
  </si>
  <si>
    <t>ZO DARUVAR 2</t>
  </si>
  <si>
    <t>ZO ĐULOVAC</t>
  </si>
  <si>
    <t>ZO GAREŠNICA GRĐEVAC A</t>
  </si>
  <si>
    <t>ZO GAREŠNICA GRĐEVAC B</t>
  </si>
  <si>
    <t>ZO GRUBIŠNO POLJE</t>
  </si>
  <si>
    <t>ZO DAVOR</t>
  </si>
  <si>
    <t>ZO SIKIREVCI ZAPAD</t>
  </si>
  <si>
    <t>ZO SLAVČA NOVA GRADIŠKA</t>
  </si>
  <si>
    <t>ZO SLAVONSKI BROD</t>
  </si>
  <si>
    <t>ZO DUBROVAČKO PRIMORJE</t>
  </si>
  <si>
    <t>ZO DUBROVNIK</t>
  </si>
  <si>
    <t>ZO KONAVLE ISTOK</t>
  </si>
  <si>
    <t>ZO KONAVLE ZAPAD</t>
  </si>
  <si>
    <t>ZO KORČULA ISTOK</t>
  </si>
  <si>
    <t>ZO KORČULA ZAPAD</t>
  </si>
  <si>
    <t>ZO LASTOVO</t>
  </si>
  <si>
    <t>ZO METKOVIĆ</t>
  </si>
  <si>
    <t>ZO MLJET</t>
  </si>
  <si>
    <t>ZO NPKLM</t>
  </si>
  <si>
    <t>ZO PELJEŠAC</t>
  </si>
  <si>
    <t>ZO PLOČE</t>
  </si>
  <si>
    <t>ZO SLANO</t>
  </si>
  <si>
    <t>ZO STON</t>
  </si>
  <si>
    <t>ZO VRGORAC BUTINA</t>
  </si>
  <si>
    <t>ZO ZATON ORAŠAC ELAFITI</t>
  </si>
  <si>
    <t>ZO ŽULJANA</t>
  </si>
  <si>
    <t>ZO ŽUPA DUBROVAČKA</t>
  </si>
  <si>
    <t>ZO ZAGREB ISTOK</t>
  </si>
  <si>
    <t>ZO ZAGREB JUG</t>
  </si>
  <si>
    <t>ZO ZAGREB JUGOISTOK</t>
  </si>
  <si>
    <t>ZO ZAGREB SJEVER</t>
  </si>
  <si>
    <t>ZO ZAGREB ZAPAD</t>
  </si>
  <si>
    <t>ZO BUTONIGA A</t>
  </si>
  <si>
    <t>ZO BUTONIGA B</t>
  </si>
  <si>
    <t>ZO FONTE GAJA KOKOTI</t>
  </si>
  <si>
    <t>ZO FONTE GAJA KOKOTI-B</t>
  </si>
  <si>
    <t>ZO GRADOLE A</t>
  </si>
  <si>
    <t>ZO GRADOLE B</t>
  </si>
  <si>
    <t>ZO KOŽLJAK</t>
  </si>
  <si>
    <t>ZO MONTE ŠERPO</t>
  </si>
  <si>
    <t>ZO PLOMIN</t>
  </si>
  <si>
    <t>ZO PULSKI BUNARI</t>
  </si>
  <si>
    <t>ZO RAKONEK</t>
  </si>
  <si>
    <t>ZO SVETI IVAN</t>
  </si>
  <si>
    <t>ZO SVETI IVAN B</t>
  </si>
  <si>
    <t>ZO DONJI VELEMERIĆ</t>
  </si>
  <si>
    <t>ZO DUGA RESA NOVIGRAD</t>
  </si>
  <si>
    <t>ZO GENERALSKI STOL</t>
  </si>
  <si>
    <t>ZO GRADINA</t>
  </si>
  <si>
    <t>ZO GREDAR</t>
  </si>
  <si>
    <t>ZO JAŠKOVO A</t>
  </si>
  <si>
    <t>ZO JAŠKOVO B</t>
  </si>
  <si>
    <t>ZO JOSIPDOL</t>
  </si>
  <si>
    <t>ZO KARLOVAC A</t>
  </si>
  <si>
    <t>ZO KARLOVAC B</t>
  </si>
  <si>
    <t>ZO KARLOVAC VUKMANIĆ</t>
  </si>
  <si>
    <t>ZO KLADUŠA</t>
  </si>
  <si>
    <t>ZO KRAKAR DREŽNICA</t>
  </si>
  <si>
    <t>ZO KRSTINJA</t>
  </si>
  <si>
    <t>ZO KUPLJENSKO</t>
  </si>
  <si>
    <t>ZO LASINJA</t>
  </si>
  <si>
    <t>ZO OGULIN MREŽNICA</t>
  </si>
  <si>
    <t>ZO OGULIN MREŽNICA A</t>
  </si>
  <si>
    <t>ZO OGULIN MREŽNICA B</t>
  </si>
  <si>
    <t>ZO OGULIN ZDIŠKA</t>
  </si>
  <si>
    <t>ZO OZALJ</t>
  </si>
  <si>
    <t>ZO PLAŠKI DRETULJA</t>
  </si>
  <si>
    <t>ZO RADATOVIĆ</t>
  </si>
  <si>
    <t>ZO RAKOVICA</t>
  </si>
  <si>
    <t>ZO SLUNJ</t>
  </si>
  <si>
    <t>ZO UTINJA VRELO VOJNIĆ</t>
  </si>
  <si>
    <t>ZO VUKMANIĆ</t>
  </si>
  <si>
    <t>ZO ZAVRŠJE</t>
  </si>
  <si>
    <t xml:space="preserve">ZO ĐURĐEVAC </t>
  </si>
  <si>
    <t>ZO JAVOROVAC</t>
  </si>
  <si>
    <t>ZO KOPRIVNICA</t>
  </si>
  <si>
    <t>ZO TRSTENIK</t>
  </si>
  <si>
    <t>ZO VRATNO</t>
  </si>
  <si>
    <t>ZO BELEČKA SELNICA</t>
  </si>
  <si>
    <t>ZO BELEČKA SELNICA LOBOR</t>
  </si>
  <si>
    <t>ZO HARINA ZLAKA</t>
  </si>
  <si>
    <t>ZO LOBOR</t>
  </si>
  <si>
    <t>ZO LOBOR ŠIBICE</t>
  </si>
  <si>
    <t>ZO MLAČINE GRABARI</t>
  </si>
  <si>
    <t>ZO OSREDEK DESINIČKI</t>
  </si>
  <si>
    <t>ZO PODGORA</t>
  </si>
  <si>
    <t>ZO PREGRADA</t>
  </si>
  <si>
    <t>ZO RADOBOJ</t>
  </si>
  <si>
    <t>ZO ŠIBICE</t>
  </si>
  <si>
    <t>ZO BUKOVAC KRBAVICA</t>
  </si>
  <si>
    <t>ZO ČUJIĆA KRČEVINA</t>
  </si>
  <si>
    <t>ZO GOSPIĆ 1</t>
  </si>
  <si>
    <t>ZO GOSPIĆ 2</t>
  </si>
  <si>
    <t>ZO JEZERO KOZJAK</t>
  </si>
  <si>
    <t>ZO JOŠEVICA</t>
  </si>
  <si>
    <t>ZO JUŽNI OGRANAK</t>
  </si>
  <si>
    <t>ZO KORENIČKO VRELO</t>
  </si>
  <si>
    <t>ZO KOŠNA VODA</t>
  </si>
  <si>
    <t>ZO KRBAVICA</t>
  </si>
  <si>
    <t>ZO LOSKUN</t>
  </si>
  <si>
    <t>ZO MALJKOVAC ŽIŽIĆI</t>
  </si>
  <si>
    <t>ZO MRAČAJ</t>
  </si>
  <si>
    <t>ZO MRĐENOVAC</t>
  </si>
  <si>
    <t>ZO NOVALJA</t>
  </si>
  <si>
    <t>ZO PAZARIŠTA 1</t>
  </si>
  <si>
    <t>ZO PAZARIŠTA 2</t>
  </si>
  <si>
    <t>ZO RUDANKA CRNO VRELO</t>
  </si>
  <si>
    <t>ZO SENJ</t>
  </si>
  <si>
    <t>ZO TONKOVIĆ VRILO A</t>
  </si>
  <si>
    <t>ZO TONKOVIĆ VRILO B</t>
  </si>
  <si>
    <t>ZO VRBAS</t>
  </si>
  <si>
    <t>ZO VRILINE</t>
  </si>
  <si>
    <t>ZO ŽIŽIĆI</t>
  </si>
  <si>
    <t>ZO NEDELIŠĆE</t>
  </si>
  <si>
    <t>ZO PRELOG</t>
  </si>
  <si>
    <t>ZO BELI MANASTIR KONKOLOŠ</t>
  </si>
  <si>
    <t>ZO BELI MANASTIR LIVADE</t>
  </si>
  <si>
    <t>ZO BELIŠĆE</t>
  </si>
  <si>
    <t>ZO ČEPIN</t>
  </si>
  <si>
    <t>ZO DALJ LEKIĆ</t>
  </si>
  <si>
    <t>ZO DALJ VINOGRADI</t>
  </si>
  <si>
    <t>ZO DARDA</t>
  </si>
  <si>
    <t>ZO DONJI MIHOLJAC</t>
  </si>
  <si>
    <t>ZO ĐAKOVO BREZNICA</t>
  </si>
  <si>
    <t>ZO ĐAKOVO KUČANCI</t>
  </si>
  <si>
    <t>ZO ĐAKOVO SEMELJCI</t>
  </si>
  <si>
    <t>ZO ĐAKOVO TRSLANA</t>
  </si>
  <si>
    <t>ZO ĐURĐENOVAC</t>
  </si>
  <si>
    <t>ZO NAŠICE GORNJA MOTIČINA</t>
  </si>
  <si>
    <t>ZO NAŠICE VELIMIROVAC</t>
  </si>
  <si>
    <t>ZO OSIJEK</t>
  </si>
  <si>
    <t>ZO VALPOVO DRAVA</t>
  </si>
  <si>
    <t>ZO VALPOVO JARČEVAC</t>
  </si>
  <si>
    <t>ZO KR-VS</t>
  </si>
  <si>
    <t>ZO PLBR-DJRI</t>
  </si>
  <si>
    <t>ZO POŽEGA</t>
  </si>
  <si>
    <t>ZO RAD-SD-PAKA</t>
  </si>
  <si>
    <t>ZO ŠUMETLICA</t>
  </si>
  <si>
    <t>ZO VELIČANKA-STRAŽEMANKA</t>
  </si>
  <si>
    <t>ZO BAŠKA</t>
  </si>
  <si>
    <t>ZO BROD MORAVICE</t>
  </si>
  <si>
    <t>ZO CRES LOŠINJ</t>
  </si>
  <si>
    <t>ZO ČABRANKA CVS</t>
  </si>
  <si>
    <t>ZO DELNICE</t>
  </si>
  <si>
    <t>ZO DONJI ŽAGARI</t>
  </si>
  <si>
    <t>ZO DRAŠKOVAC</t>
  </si>
  <si>
    <t>ZO FUŽINE A</t>
  </si>
  <si>
    <t>ZO FUŽINE B</t>
  </si>
  <si>
    <t>ZO HRIB</t>
  </si>
  <si>
    <t>ZO JAVOROVA KOSA</t>
  </si>
  <si>
    <t>ZO KRAS</t>
  </si>
  <si>
    <t>ZO LIBURNIJA 1</t>
  </si>
  <si>
    <t>ZO LIBURNIJA 2</t>
  </si>
  <si>
    <t>ZO LOKVE CRNI LUG</t>
  </si>
  <si>
    <t>ZO MANDLI</t>
  </si>
  <si>
    <t>ZO OPATIJA</t>
  </si>
  <si>
    <t>ZO PAPRATA</t>
  </si>
  <si>
    <t>ZO PODSTENE</t>
  </si>
  <si>
    <t>ZO PONIKVE</t>
  </si>
  <si>
    <t>ZO RAB PRIMORJE</t>
  </si>
  <si>
    <t>ZO RAVNA GORA</t>
  </si>
  <si>
    <t>ZO RIBNJAK</t>
  </si>
  <si>
    <t>ZO RIJEKA</t>
  </si>
  <si>
    <t>ZO SKRAD</t>
  </si>
  <si>
    <t>ZO SKRAD HRIBAC</t>
  </si>
  <si>
    <t>ZO SKRAD KICELJ</t>
  </si>
  <si>
    <t>ZO SKRAD STANICA</t>
  </si>
  <si>
    <t>ZO SKRAD VODICA</t>
  </si>
  <si>
    <t>ZO STARA BAŠKA</t>
  </si>
  <si>
    <t>ZO STARI LAZI</t>
  </si>
  <si>
    <t>ZO TOPLI POTOK</t>
  </si>
  <si>
    <t>ZO TRIBALJ</t>
  </si>
  <si>
    <t>ZO VIK RIJEKA</t>
  </si>
  <si>
    <t>ZO ŽRNOVNICA</t>
  </si>
  <si>
    <t>ZO ŽRNOVNICA RIJEKA</t>
  </si>
  <si>
    <t>ZO DVOR</t>
  </si>
  <si>
    <t>ZO GLINA</t>
  </si>
  <si>
    <t>ZO HRVATSKA DUBICA</t>
  </si>
  <si>
    <t>ZO HRVATSKA KOSTAJNICA</t>
  </si>
  <si>
    <t>ZO KUTINA</t>
  </si>
  <si>
    <t>ZO NOVSKA</t>
  </si>
  <si>
    <t>ZO PETRINJA</t>
  </si>
  <si>
    <t>ZO REGIONALNI KUPA</t>
  </si>
  <si>
    <t>ZO TOPUSKO A</t>
  </si>
  <si>
    <t>ZO TOPUSKO B</t>
  </si>
  <si>
    <t>ZO VG-VODOOPSKRBA</t>
  </si>
  <si>
    <t>ZO BANJA</t>
  </si>
  <si>
    <t>ZO BUTINA</t>
  </si>
  <si>
    <t>ZO CETINA A</t>
  </si>
  <si>
    <t>ZO CETINA B</t>
  </si>
  <si>
    <t>ZO CETINA LIBORA</t>
  </si>
  <si>
    <t>ZO GUSTIRNA SPLIT</t>
  </si>
  <si>
    <t>ZO HERCEGOVINA MUKIŠNICA B</t>
  </si>
  <si>
    <t>ZO JADRO</t>
  </si>
  <si>
    <t>ZO JARUGA SD</t>
  </si>
  <si>
    <t>ZO KLOKUN</t>
  </si>
  <si>
    <t>ZO KORITA</t>
  </si>
  <si>
    <t>ZO KOSINAC</t>
  </si>
  <si>
    <t>ZO OPAČAC</t>
  </si>
  <si>
    <t>ZO RUDA A</t>
  </si>
  <si>
    <t>ZO RUDA B</t>
  </si>
  <si>
    <t>ZO RUDA KOSINAC</t>
  </si>
  <si>
    <t>ZO STUDENCI</t>
  </si>
  <si>
    <t>ZO ŠILOVKA</t>
  </si>
  <si>
    <t>ZO ŠILOVKA KOSINAC</t>
  </si>
  <si>
    <t>ZO VUKOVIĆA VRILO</t>
  </si>
  <si>
    <t>ZO ČIKOLA</t>
  </si>
  <si>
    <t>ZO ČIKOLA TOČAK</t>
  </si>
  <si>
    <t>ZO GUSTIRNA</t>
  </si>
  <si>
    <t>ZO JARUGA</t>
  </si>
  <si>
    <t>ZO JARUGA ČIKOLA</t>
  </si>
  <si>
    <t>ZO JARUGA JANDRIĆI</t>
  </si>
  <si>
    <t>ZO KOSOVČICA</t>
  </si>
  <si>
    <t>ZO LOPUŠKO VRELO</t>
  </si>
  <si>
    <t>ZO MILJACKA</t>
  </si>
  <si>
    <t>ZO RADUČIĆ</t>
  </si>
  <si>
    <t>ZO ŠIMIĆA VRELO</t>
  </si>
  <si>
    <t>ZO TOČAK</t>
  </si>
  <si>
    <t>ZO VUKOVIĆA VRELO</t>
  </si>
  <si>
    <t>ZO IVKOM BELI ZDENCI</t>
  </si>
  <si>
    <t>ZO IVKOM BISTRICA</t>
  </si>
  <si>
    <t>ZO IVKOM RAVNA GORA</t>
  </si>
  <si>
    <t>ZO IVKOM SUTINSKA</t>
  </si>
  <si>
    <t>ZO IVKOM ŠUMI</t>
  </si>
  <si>
    <t>ZO IVKOM ŽGANO VINO</t>
  </si>
  <si>
    <t>ZO VARKOM BARTOLOVEC</t>
  </si>
  <si>
    <t>ZO VARKOM BELSKI DOL</t>
  </si>
  <si>
    <t>ZO VARKOM VINOKOVŠČAK</t>
  </si>
  <si>
    <t>ZO ŽGANO VINO</t>
  </si>
  <si>
    <t>ZO BIKANA</t>
  </si>
  <si>
    <t>ZO FATOVI</t>
  </si>
  <si>
    <t>ZO KAPTAŽA VOĆIN</t>
  </si>
  <si>
    <t>ZO LISIČINE</t>
  </si>
  <si>
    <t>ZO MEDINCI</t>
  </si>
  <si>
    <t>ZO TISOVAC</t>
  </si>
  <si>
    <t>ZO TOPLICE</t>
  </si>
  <si>
    <t>ZO ILOK</t>
  </si>
  <si>
    <t>ZO LIPOVAC</t>
  </si>
  <si>
    <t>ZO MARINCI</t>
  </si>
  <si>
    <t>ZO MARKUŠICA</t>
  </si>
  <si>
    <t>ZO MIRKOVCI</t>
  </si>
  <si>
    <t>ZO NUŠTAR</t>
  </si>
  <si>
    <t>ZO OROLIK</t>
  </si>
  <si>
    <t>ZO OTOK</t>
  </si>
  <si>
    <t>ZO PRIVLAKA</t>
  </si>
  <si>
    <t>ZO RAČINOVCI</t>
  </si>
  <si>
    <t>ZO SIKIREVCI ISTOK</t>
  </si>
  <si>
    <t>ZO SLAKOVCI</t>
  </si>
  <si>
    <t>ZO STROŠINCI</t>
  </si>
  <si>
    <t>ZO TORDINCI</t>
  </si>
  <si>
    <t>ZO TOVARNIK</t>
  </si>
  <si>
    <t>ZO VRBANJA</t>
  </si>
  <si>
    <t>ZO VUKOVAR</t>
  </si>
  <si>
    <t>ZO BRUVNO SRB</t>
  </si>
  <si>
    <t>ZO DUGI OTOK</t>
  </si>
  <si>
    <t>ZO GRAČAC ŠTIKADA</t>
  </si>
  <si>
    <t>ZO JARUGA ŠIBENIK</t>
  </si>
  <si>
    <t>ZO KAKMA</t>
  </si>
  <si>
    <t>ZO PAG JUG</t>
  </si>
  <si>
    <t>ZO PAG SJEVER</t>
  </si>
  <si>
    <t>ZO ZADAR BOKANJAC</t>
  </si>
  <si>
    <t>ZO ZADAR JUG</t>
  </si>
  <si>
    <t>ZO ZADAR ZAPAD</t>
  </si>
  <si>
    <t>ZO ZRMANJA</t>
  </si>
  <si>
    <t>ZO BISTRA</t>
  </si>
  <si>
    <t>ZO BLANJE</t>
  </si>
  <si>
    <t>ZO CUGOVEC</t>
  </si>
  <si>
    <t>ZO ČRET</t>
  </si>
  <si>
    <t>ZO DUGO SELO PETRUŠEVEC</t>
  </si>
  <si>
    <t>ZO GRADEC</t>
  </si>
  <si>
    <t>ZO HRAŠĆA SLAVETIĆ DOMAGOVIĆ</t>
  </si>
  <si>
    <t>ZO IVANIĆ GRAD PETRUŠEVEC</t>
  </si>
  <si>
    <t>ZO JAKOVLJE ZAGORJE</t>
  </si>
  <si>
    <t>ZO KLINČA SELA</t>
  </si>
  <si>
    <t>ZO KOSTANJEVAC</t>
  </si>
  <si>
    <t>ZO KRAŠIĆ</t>
  </si>
  <si>
    <t>ZO OBRH</t>
  </si>
  <si>
    <t>ZO PISAROVINA</t>
  </si>
  <si>
    <t>ZO PLEŠIVICA</t>
  </si>
  <si>
    <t>ZO PRIBIĆ</t>
  </si>
  <si>
    <t>ZO SLAPNICA</t>
  </si>
  <si>
    <t>ZO SOŠICE OŠTRC</t>
  </si>
  <si>
    <t>ZO SREDIŠNJI RAVNJAK</t>
  </si>
  <si>
    <t>ZO STRMEC</t>
  </si>
  <si>
    <t>ZO SVETA JANA</t>
  </si>
  <si>
    <t>ZO SVETI IVAN ZELINA</t>
  </si>
  <si>
    <t>ZO VELIKA GORICA</t>
  </si>
  <si>
    <t>ZO VRBOVEC PETRUŠEVEC</t>
  </si>
  <si>
    <t>ZO ZAPREŠIĆ</t>
  </si>
  <si>
    <t>ZO CETINA A - GATA</t>
  </si>
  <si>
    <t>VODOVOD D.O.O. (77317840351) ČETVRT VRILO 6, 21310 OMIŠ</t>
  </si>
  <si>
    <t>ZO CETINA A - ZADVARJE</t>
  </si>
  <si>
    <t>ZO CETINA VRUTAK BAST SMOKVINA</t>
  </si>
  <si>
    <t>ZO CETINA VRUTAK MAKARSKA</t>
  </si>
  <si>
    <t>ZO CETINA VRUTAK PODGORA</t>
  </si>
  <si>
    <t>ZO ĐAKOVO TRSLANA - B</t>
  </si>
  <si>
    <t xml:space="preserve">ĐAKOVAČKI VODOVOD D.O.O. 
(04829242916) BANA JELAČIĆA 65, 31400 Đakovo </t>
  </si>
  <si>
    <t xml:space="preserve">VODOVOD D.O.O. 
(80535169523) NIKOLE ZRINSKOG 25, 35000 Slavonski Brod </t>
  </si>
  <si>
    <t xml:space="preserve">SLAVČA D.O.O. 
(88106895548) GAJEVA 56, 35400 Nova Gradiška </t>
  </si>
  <si>
    <t xml:space="preserve">KAPELAKOM d.o.o. 
(98109389097) Bilogorska 90, 43203 Kapela </t>
  </si>
  <si>
    <t xml:space="preserve">KOMUNALAC ROVIŠĆE d.o.o. 
(06590996723) Trg Hrvatskih branitelja 2, 43000 Gornje Rovišće </t>
  </si>
  <si>
    <t xml:space="preserve">VODNE USLUGE d.o.o. 
(43307218011) FERDE LIVADIĆA 14/A, 43000 Bjelovar </t>
  </si>
  <si>
    <t xml:space="preserve">DARKOM VODOOPSKRBA I ODVODNJA d.o.o. 
(07083287411) Josipa Kozarca 19, 43500 Daruvar </t>
  </si>
  <si>
    <t xml:space="preserve">VODA GAREŠNICA d.o.o. 
(28215207993) Mate Lovraka 30, 43280 Garešnica </t>
  </si>
  <si>
    <t xml:space="preserve">VODOVOD d.o.o. 
(08055630431) Kralja Tomislava 10, 43270 Veliki Grđevac </t>
  </si>
  <si>
    <t>Naziv isporučitelja vodne usluge</t>
  </si>
  <si>
    <t xml:space="preserve">VODOVOD DUBROVNIK D.O.O. 
(00862047577) VLADIMIRA NAZORA 19, 20000 Dubrovnik </t>
  </si>
  <si>
    <t xml:space="preserve">KONAVOSKO KOMUNALNO DRUŠTVO D.O.O. 
(58055672227) Čilipi, 20213 Čilipi </t>
  </si>
  <si>
    <t xml:space="preserve">NPKLM VODOVOD d.o.o. 
(29816848178) PUT SVETOG LUKE bb, 20260 Korčula </t>
  </si>
  <si>
    <t xml:space="preserve">VODOVOD d.o.o. 
(25167296962) Ulica 32 9 /1, 20271 Blato </t>
  </si>
  <si>
    <t xml:space="preserve">KOMUNALAC, D.O.O. 
(09301935182) Put sv. Martina 6, 20290 Lastovo </t>
  </si>
  <si>
    <t xml:space="preserve">METKOVIĆ, D.O.O. 
(98244558721) Mostarska 10, 20350 Metković </t>
  </si>
  <si>
    <t xml:space="preserve">ZAŽABLJE d.o.o. 
(88938959735) Mlinište bb, 20353 Mlinište </t>
  </si>
  <si>
    <t xml:space="preserve">VODA MLJET d.o.o. 
(00439628164) Zabrežje 2, 20225 Babino Polje </t>
  </si>
  <si>
    <t xml:space="preserve">VODOVOD OPUZEN, d.o.o. 
(27183486113) Ulica Matice Hrvatske 9, 20355 Opuzen </t>
  </si>
  <si>
    <t xml:space="preserve">IZVOR ORAH d.o.o. 
(43039707757) Put Dubokog Doca 3, 20240 Trpanj </t>
  </si>
  <si>
    <t xml:space="preserve">VODOVOD I ODVODNJA d.o.o. 
(54503377157) Fiskovićeva 2, 20250 Orebić </t>
  </si>
  <si>
    <t xml:space="preserve">IZVOR Ploče javna ustanova 
(09475552617) Trg kralja Tomislava 16, 20340 Ploče </t>
  </si>
  <si>
    <t xml:space="preserve">KOMUNALNO d.o.o. 
(22432106133) Težačka 8, 21276 Vrgorac </t>
  </si>
  <si>
    <t xml:space="preserve">VODOOPSKRBA I ODVODNJA d.o.o. 
(83416546499) Folnegovićeva 1, 10000 Zagreb </t>
  </si>
  <si>
    <t xml:space="preserve">ISTARSKI VODOVOD d.o.o. 
(13269963589) Sv.Ivan 8, 52420 Sveti Ivan </t>
  </si>
  <si>
    <t xml:space="preserve">VODOVOD LABIN D.O.O. 
(40074412467) SLOBODE 6, 52220 Labin </t>
  </si>
  <si>
    <t xml:space="preserve">Komunalno Duga Resa, d.d. za komunalne djelatnosti 
(26222996778) Kolodvorska 1, 47250 Duga Resa </t>
  </si>
  <si>
    <t xml:space="preserve">KOMUNALNO OZALJ, D.O.O. 
(05352816122) KOLODVORSKA CESTA 29, 47280 Ozalj </t>
  </si>
  <si>
    <t xml:space="preserve">VODOVOD I KANALIZACIJA D.O.O. 
(75422440757) IVANA GORANA KOVAČIĆA 14, 47300 Ogulin </t>
  </si>
  <si>
    <t xml:space="preserve">VODOVOD I KANALIZACIJA d.o.o. Karlovac 
(65617396824) Gažanski trg 8, 47000 Karlovac </t>
  </si>
  <si>
    <t xml:space="preserve">VODOVOD I ODVODNJA VOJNIĆ d.o.o. 
(19392196591) Trg Stjepana Radića 1, 47220 Vojnić </t>
  </si>
  <si>
    <t>VODOVOD LASINJA d.o.o. 
(00235679714) Trg hrvatskih branitelja 1, 47206 Lasinja</t>
  </si>
  <si>
    <t xml:space="preserve">VEKS d.o.o. 
(65062062306) Svete Ane 18, 47304 Plaški </t>
  </si>
  <si>
    <t xml:space="preserve">SPELEKOM d.o.o. 
(11197491057) Rakovica 6, 47245 Rakovica </t>
  </si>
  <si>
    <t xml:space="preserve">KOMUNALAC D.O.O. 
(68591579130) Petra Svačića 5, 47240 Slunj </t>
  </si>
  <si>
    <t xml:space="preserve">KOMUNALIJE d.o.o. 
(80548869650) Radnička cesta 61, 48350 Đurđevac </t>
  </si>
  <si>
    <t xml:space="preserve">KOMUNALNO PODUZEĆE d.o.o. 
(87214344239) Ulica Drage Grdenića 7, 48260 Križevci </t>
  </si>
  <si>
    <t xml:space="preserve">KOPRIVNIČKE VODE d.o.o. 
(20998990299) Mosna ulica 15, 48000 Koprivnica </t>
  </si>
  <si>
    <t xml:space="preserve">ZAGORSKI VODOVOD d.o.o. 
(61979475705) Ksavera Šandora Gjalskog 1, 49210 Zabok </t>
  </si>
  <si>
    <t xml:space="preserve">KRAKOM-VODOOPSKRBA I ODVODNJA d.o.o. 
(18850488440) Ljudevita Gaja 20, 49000 Krapina </t>
  </si>
  <si>
    <t xml:space="preserve">VIOP d.o.o. 
(73492360733) Stjepana Radića 17, 49218 Pregrada </t>
  </si>
  <si>
    <t xml:space="preserve">HUMVIO d.o.o. 
(57056832546) Lastine 1, 49231 Lastine </t>
  </si>
  <si>
    <t xml:space="preserve">KRALJEVAC d.o.o. 
(83104371378) Trg svete Lucije 9, 53234 Udbina </t>
  </si>
  <si>
    <t xml:space="preserve">Vodovod Korenica d.o.o. 
(85899000581) Trg sv. Jurja 12, 53230 Korenica </t>
  </si>
  <si>
    <t xml:space="preserve">USLUGA D.O.O. 
(90077579259) BUŽIMSKA 10, 53000 Gospić </t>
  </si>
  <si>
    <t xml:space="preserve">VISOČICA d.o.o. 
(66230579614) Udbinska cesta 2, 53250 Donji Lapac </t>
  </si>
  <si>
    <t xml:space="preserve">CRNO VRILO d.o.o. 
(51260824290) Obala Vladimira Nazora bb, 53288 Karlobag </t>
  </si>
  <si>
    <t xml:space="preserve">VODOVOD D.O.O. 
(67230419986) STIPE JAVORA, 53260 Brinje </t>
  </si>
  <si>
    <t xml:space="preserve">KAPLJA d.o.o. 
(67263346095) Ulica Svetog Mihovila 11, 53244 Lovinac </t>
  </si>
  <si>
    <t xml:space="preserve">KOMUNALIJE d.o.o. 
(76954479056) Čiponjac jug 6, 53291 Novalja </t>
  </si>
  <si>
    <t xml:space="preserve">Vodovod i odvodnja d.o.o. 
(38540283603) Splitska 2, 53270 Senj </t>
  </si>
  <si>
    <t xml:space="preserve">KOMUNALAC D.O.O. 
(86450923940) Bartola Kašića 5 /a, 53220 Otočac </t>
  </si>
  <si>
    <t xml:space="preserve">MEĐIMURSKE VODE d.o.o. 
(81394716246) Matice hrvatske 10, 40000 Čakovec </t>
  </si>
  <si>
    <t>ZO BELI MANASTIR PROSINE</t>
  </si>
  <si>
    <t>ZO BELI MANASTIR TOPOLJE</t>
  </si>
  <si>
    <t xml:space="preserve">Baranjski vodovod d.o.o. Beli Manastir 
(15843910109) A. Stepinca 7, 31300 Beli Manastir </t>
  </si>
  <si>
    <t>ZO ĐAKOVO ŠUMARIJA</t>
  </si>
  <si>
    <t xml:space="preserve">Hidrobel d.o.o. 
(90047074492) Starovalpovački put 1, 31551 Belišće </t>
  </si>
  <si>
    <t xml:space="preserve">Urednost d.o.o. 
(96886957462) Kralja Zvonimira 176, 31431 Čepin </t>
  </si>
  <si>
    <t xml:space="preserve">ČVORKOVAC-VODNE USLUGE d.o.o. 
(94846666970) Bana Josipa Jelačića 12, 31226 Dalj </t>
  </si>
  <si>
    <t xml:space="preserve">KG PARK d.o.o. Donji Miholjac 
(30605443172) Pavla Radića 99, 31540 Donji Miholjac </t>
  </si>
  <si>
    <t xml:space="preserve">NAŠIČKI VODOVOD d.o.o. 
(89523454310) VINOGRADSKA 3, 31500 Našice </t>
  </si>
  <si>
    <t xml:space="preserve">VODOVOD-OSIJEK D.O.O. 
(43654507669) POLJSKI PUT I 1, 31000 Osijek </t>
  </si>
  <si>
    <t xml:space="preserve">DVORAC D.O.O. 
(15734642164) MATIJE ANTUNA RELJKOVIĆA 16, 31550 Valpovo </t>
  </si>
  <si>
    <t xml:space="preserve">TEKIJA , d.o.o. 
(57790565988) VODOVODNA 1, 34000 Požega </t>
  </si>
  <si>
    <t xml:space="preserve">VODE LIPIK d.o.o. 
(22292251967) Ulica križnog puta 18, 34550 Pakrac </t>
  </si>
  <si>
    <t xml:space="preserve">KOMUNALAC d.o.o. 
(13670112490) Frana Supila 173, 51300 Delnice </t>
  </si>
  <si>
    <t xml:space="preserve">PONIKVE VODA d.o.o. 
(64125437677) Vršanska 14, 51500 Krk </t>
  </si>
  <si>
    <t xml:space="preserve">VODE VRBOVSKO d.o.o. 
(49090879289) ŽELJEZNIČKA ULICA 1 A, 51326 Vrbovsko </t>
  </si>
  <si>
    <t xml:space="preserve">VODOOPSKRBA I ODVODNJA CRES LOŠINJ 
(55232800223) TURION 20 A, 51557 Cres </t>
  </si>
  <si>
    <t xml:space="preserve">KOMUNALNO DRUŠTVO ČABRANKA D.O.O. 
(63803405434) Narodnog oslobođenja 2, 51306 Čabar </t>
  </si>
  <si>
    <t xml:space="preserve">LIBURNIJSKE VODE d.o.o. 
(90703189967) Liburnijska 2, 51414 Ičići </t>
  </si>
  <si>
    <t xml:space="preserve">KOMUNALNO DRUŠTVO VODOVOD I KANALIZACIJA d.o.o. 
(80805858278) Dolac 14, 51000 Rijeka </t>
  </si>
  <si>
    <t xml:space="preserve">KTD VODOVOD ŽRNOVNICA D.O.O. 
(36612651354) Dubrova 22, 51250 Novi Vinodolski </t>
  </si>
  <si>
    <t xml:space="preserve">VRELO d.o.o. 
(36457028007) Palit 68, 51280 Rab </t>
  </si>
  <si>
    <t xml:space="preserve">KOMUNALAC - DVOR d.o.o. 
(57833405225) Eugena Kvaternika 3, 44440 Dvor </t>
  </si>
  <si>
    <t xml:space="preserve">Vodovod Glina d.o.o. 
(40154275091) Petrinjska 4, 44400 Glina </t>
  </si>
  <si>
    <t>VODOOPSKRBA d.o.o. za javnu vodoopskrbu i odvodnju 
(36297945940) Petra Berislavića 39, 44450 Hrvatska Dubica</t>
  </si>
  <si>
    <t xml:space="preserve">JP KOMUNALAC D.O.O. 
(28622553096) UNSKA 1, 44430 Hrvatska Kostajnica </t>
  </si>
  <si>
    <t xml:space="preserve">MOSLAVINA, D.O.O. 
(98526328089) Zagrebačka 1, 44320 Kutina </t>
  </si>
  <si>
    <t xml:space="preserve">LIP-KOM d.o.o. 
(34895772918) Kutinska 4, 44322 Lipovljani </t>
  </si>
  <si>
    <t xml:space="preserve">VODOVOD NOVSKA d.o.o. 
(99364912182) Adalberta Knoppa 1a, 44330 Novska </t>
  </si>
  <si>
    <t xml:space="preserve">JKP JASENOVAČKA VODA d.o.o. 
(36845216047) Trg kralja Petra Svačića 19, 44324 Jasenovac </t>
  </si>
  <si>
    <t xml:space="preserve">PRIVREDA d.o.o. 
(12266526926) Gundulićeva 14, 44250 Petrinja </t>
  </si>
  <si>
    <t xml:space="preserve">SISAČKI VODOVOD D.O.O. 
(84218628128) RUĐERA BOŠKOVIĆA 10, 44000 Sisak </t>
  </si>
  <si>
    <t xml:space="preserve">VODOOPSKRBA I ODVODNJA TOPUSKO d.o.o. 
(57346605206) Ponikvari 77a, 44415 Topusko </t>
  </si>
  <si>
    <t xml:space="preserve">VODOVOD LASINJA d.o.o. 
(00235679714) Trg hrvatskih branitelja 1, 47206 Lasinja </t>
  </si>
  <si>
    <t xml:space="preserve">VODOVOD I KANALIZACIJA, d.o.o. 
(56826138353) Biokovska 3, 21000 Split </t>
  </si>
  <si>
    <t xml:space="preserve">VODOVOD BRAČ, d.o.o. 
(45854645558) Mladena Vodanovića 23, 21400 Supetar </t>
  </si>
  <si>
    <t xml:space="preserve">VODOVOD D.O.O. 
(06527308831) OBALA KRALJA TOMISLAVA 16 /I, 21300 Makarska </t>
  </si>
  <si>
    <t xml:space="preserve">HVARSKI VODOVOD D.O.O. 
(96577868636) Radičina bb, 21465 Jelsa </t>
  </si>
  <si>
    <t xml:space="preserve">VODOVOD I ODVODNJA D.O.O. 
(26251326399) KRALJA ZVONIMIRA 50, 22000 Šibenik </t>
  </si>
  <si>
    <t xml:space="preserve">VODOVOD IMOTSKE KRAJINE, d.o.o. 
(41272392545) Blajburška Ulica 133, 21260 Imotski </t>
  </si>
  <si>
    <t xml:space="preserve">VODOVOD I ODVODNJA CETINSKE KRAJINE d.o.o. 
(81685682389) 126. brigade Hrvatske vojske 13, 21230 Sinj </t>
  </si>
  <si>
    <t xml:space="preserve">VODOVOD I ODVODNJA OTOKA VISA d.o.o. 
(96153434531) Riva Sv. Mikule 38, 21485 Komiža </t>
  </si>
  <si>
    <t xml:space="preserve">USLUGA d.o.o. 
(67996934493) Trg Franje Tuđmana 1, 21236 Vrlika </t>
  </si>
  <si>
    <t xml:space="preserve">KOMUNALNO PODUZEĆE, d.o.o. 
(33813961569) Trg Oluje 5. kolovoza 1995. kbr. 9, 22300 Knin </t>
  </si>
  <si>
    <t xml:space="preserve">RAD d.o.o. 
(71304592430) UL.STJEPANA RADIĆA 69, 22320 Drniš </t>
  </si>
  <si>
    <t xml:space="preserve">KOMUNALNO DRUŠTVO BISKUPIJA d.o.o. 
(22596900244) Trg Ivana Meštrovića 1, 22300 Biskupija </t>
  </si>
  <si>
    <t xml:space="preserve">KOMUNALNO DRUŠTVO KIJEVO d.o.o. 
(45756882694) Bajani 12, 22310 Kijevo </t>
  </si>
  <si>
    <t xml:space="preserve">IVKOM-VODE d.o.o. 
(91920869215) Vladimira Nazora 96/b, 42240 Ivanec </t>
  </si>
  <si>
    <t xml:space="preserve">VARKOM d.d. 
(39048902955) Trg Bana Jelačića 15, 42000 Varaždin </t>
  </si>
  <si>
    <t xml:space="preserve">VODAKOM d.o.o. 
(72854853587) Vinogradska 41, 33405 Pitomača </t>
  </si>
  <si>
    <t>VIRKOM d.o.o. 
(55802054231) Kralja Petra Krešimira IV 30, 33000 Viroviti</t>
  </si>
  <si>
    <t xml:space="preserve">VODA d.o.o. 
(25354752131) Vladimira Nazora 14, 33515 Orahovica </t>
  </si>
  <si>
    <t>KOMRAD D.O.O. 
(96537643037) Braće Radića 2, 33520 Slatina</t>
  </si>
  <si>
    <t xml:space="preserve">VINKOVAČKI VODOVOD I KANALIZACIJA, D.O.O. 
(30638414709) Dragutina Žanića Karle 47a, 32100 Vinkovci </t>
  </si>
  <si>
    <t xml:space="preserve">KOMUNALIJE d.o.o. 
(57291229312) Benešićeva 49, 32236 Ilok </t>
  </si>
  <si>
    <t xml:space="preserve">DRENOVCI' D.O.O. 
(58020541864) TOLJANI 1, 32257 Drenovci </t>
  </si>
  <si>
    <t xml:space="preserve">KOMUNALAC d.o.o. 
(97005498931) Veliki Kraj 132, 32270 Županja </t>
  </si>
  <si>
    <t xml:space="preserve">Vodovod grada Vukovara d.o.o. 
(95863787953) Jana Bate 4, 32000 Vukovar </t>
  </si>
  <si>
    <t xml:space="preserve">GRAČAC VODOVOD I ODVODNJA d.o.o. 
(75083503725) Park sv. Jurja 1, 23440 Gračac </t>
  </si>
  <si>
    <t xml:space="preserve">KOMUNALNO DRUŠTVO DUGI OTOK I ZVERINAC d.o.o. 
(23753294472) Obala Petra Lorinija bb, 23281 Sali </t>
  </si>
  <si>
    <t>VODOVOD I ODVODNJA, d.o.o. 
(62529089333) Kralja Tomislava 11, 23420 Benkovac</t>
  </si>
  <si>
    <t xml:space="preserve">KOMUNALNO DRUŠTVO PAG D.O.O. 
(08382999002) Ulica braće Fabijanić bb, 23250 Pag </t>
  </si>
  <si>
    <t xml:space="preserve">VODOVOD POVLJANA d.o.o. 
(63675888052) Stjepana Radića 20, 23249 Povljana </t>
  </si>
  <si>
    <t xml:space="preserve">OTOK UGLJAN, d.o.o. 
(72374636452) Trg hrvatske nezavisnosti 2, 23273 Preko </t>
  </si>
  <si>
    <t xml:space="preserve">SABUŠA d.o.o. 
(27481686471) Kukljica, 23271 Kukljica </t>
  </si>
  <si>
    <t xml:space="preserve">VODOVOD D.O.O. 
(89406825003) Špire Brusine 17, 23000 Zadar </t>
  </si>
  <si>
    <t xml:space="preserve">VODOVOD I ODVODNJA, d.o.o. 
(62529089333) Kralja Tomislava 11, 23420 Benkovac </t>
  </si>
  <si>
    <t xml:space="preserve">VODOVOD - VIR d.o.o. 
(77534471964) Trg Sv. Jurja 2, 23234 Vir </t>
  </si>
  <si>
    <t xml:space="preserve">VODE JASTREBARSKO d.o.o. 
(19136164708) Ulica dr. Franje Tuđmana 47, 10450 Jastrebarsko </t>
  </si>
  <si>
    <t xml:space="preserve">Vodoopskrba i odvodnja Zagrebačke županije d.o.o. za vodoopskrbu i odvodnju 
(54189804734) Ulica grada Vukovara 72/V, 10000 Zagreb </t>
  </si>
  <si>
    <t xml:space="preserve">ZO DONJE OREŠJE HUM  </t>
  </si>
  <si>
    <t xml:space="preserve">ZO SVETI IVAN ZELINA PETRUŠEVEC </t>
  </si>
  <si>
    <t xml:space="preserve">VODOVOD I ODVODNJA BISTRA d.o.o. 
(66090092960) Stubička 509, 10298 Donja Bistra </t>
  </si>
  <si>
    <t xml:space="preserve">VODOVOD KLINČA SELA d.o.o. 
(66201030739) Matije Gupca 1, 10450 Donja Zdenčina </t>
  </si>
  <si>
    <t xml:space="preserve">VODE ŽUMBERAK d.o.o. 
(56621704946) Kostanjevac 5, 10455 Kostanjevac </t>
  </si>
  <si>
    <t xml:space="preserve">VODE KRAŠIĆ d.o.o. 
(54005406732) Krašić 96, 10454 Krašić </t>
  </si>
  <si>
    <t xml:space="preserve">VODE PISAROVINA d.o.o. 
(75999696999) Trg Stjepana Radića 13, 10451 Pisarovina </t>
  </si>
  <si>
    <t xml:space="preserve">VODOOPSKRBA I ODVODNJA ZAPREŠIĆ d.o.o. 
(29113541841) Zelengaj 15, 10290 Zaprešić </t>
  </si>
  <si>
    <t xml:space="preserve">Vodoopskrba d.o.o. 
(67820151229) Ulica Svetog I. Krstitelja 101, 31326 Darda </t>
  </si>
  <si>
    <t>Duljina razvodne mreže (km)</t>
  </si>
  <si>
    <t>Broj vodosprema</t>
  </si>
  <si>
    <t>Kapacitet vodosprema</t>
  </si>
  <si>
    <t>Broj priključaka kućanstava</t>
  </si>
  <si>
    <r>
      <t>Dnevno isporučeno kućanstva m</t>
    </r>
    <r>
      <rPr>
        <b/>
        <vertAlign val="superscript"/>
        <sz val="8"/>
        <color indexed="10"/>
        <rFont val="Arial Narrow"/>
        <family val="2"/>
        <charset val="238"/>
      </rPr>
      <t>3</t>
    </r>
  </si>
  <si>
    <t>Naziv crpilišta s kojeg se opskrbljuje ZO</t>
  </si>
  <si>
    <t>Fiksna vrijednost odstupanja za parametar/re</t>
  </si>
  <si>
    <t>Početak perioda odstupanja</t>
  </si>
  <si>
    <t>Kraj perioda odstpupanja</t>
  </si>
  <si>
    <t>Broj Stanovnika priključen na javnu mrežu</t>
  </si>
  <si>
    <t>Domankuš, Gornje Rovišće, Kakinac, Kovačevac, Kraljevac, Lipovčani, Podgorci, Predavac, Prekobrdo, Rovišće, Tuk, Žabjak</t>
  </si>
  <si>
    <t>Ćurlovac, Dominkovica, Grginac, Jasenik, Kašljavac, Kegljevac, Lasovac, Lasovac Brdo, Maglenča, Malo Trojstvo, Martinac, Orovac, Paulovac, Pupelica, Ravneš, Severin, Šandrovac, Veliko Trojstvo, Višnjevac, Vrbica</t>
  </si>
  <si>
    <t>Andigola, Babinac, Begovača, Berek, Blatnica, Bojana, Bosiljevo, Cerina, Čazma, Dapci, Daskatica, Dereza, Donja Petrička, Donja Šušnjara, Donji Draganec, Donji Dragičevci, Donji Lipovčani, Donji Miklouš, Đurđic, Gornja Garešnica, Gornja Petrička, Gornja Šušnjara, Gornji Draganec, Gornji Dragičevci, Gornji Lipovčani, Gornji Miklouš, Grabik, Grabovnica, Ivanska, Kolarevo Selo, Komuševac, Kostanjevac, Krivaja, Križic, Laminac, Marčani, Martinac, Milaševac, Narta, Novo Selo, Novo Selo Garešničko, Općevac, Oštri Zid, Palančani, Paljevine, Pavličani, Pobjenik, Podgarić, Potok, Prnjarovac, Prokljuvani, Rastovac, Ruškovac, Samarica, Sišćani, Sovari, Srijedska, Stara Plošćica, Starine, Staro Štefanje, Suhaja, Šimljana, Šimljanica, Šimljanik, Štefanje, Utiskani, Vagovina, Vrtlinska, Vučani, Zdenčec, Pobrđani</t>
  </si>
  <si>
    <t>Barica, Batinjani, Batinjska Rijeka, Bijela, Blagorodovac, Boriš, Brestovačka Brda, Daruvar, Daruvarski Brestovac, Daruvarski Vinogradi, Dežanovac, Dioš, Dobra Kuća, Doljani, Donji Borki, Donji Daruvar, Donji Sređani, Drlež, Golubinjak, Gornja Vrijeska, Gornji Borki, Gornji Daruvar, Gornji Sređani, Goveđe Polje, Imsovac, Ivanovo Polje, Kaštel Dežanovački, Kip, Končanica, Kreštelovac, Lipovac Majur, Ljudevit Selo, Markovac, Miljanovac, Otkopi, Pakrani, Sirač, Sokolovac, Stražanac, Šibovac, Šuplja Lipa, Trojeglava, Vrbovac, Vukovije</t>
  </si>
  <si>
    <t>Bastajski Brđani, Borova Kosa, Donja Vrijeska, Koreničani, Mali Bastaji, Mali Miletinac, Maslenjača, Potočani, Škodinovac, Veliki Bastaji, Veliki Miletinac</t>
  </si>
  <si>
    <t>Donje Cjepidlake, Đulovac, Gornje Cjepidlake, Katinac, Kravljak, Mala Babina Gora, Mala Klisa, Nova Krivaja, Puklica, Removac, Stara Krivaja, Velika Babina Gora, Velika Klisa</t>
  </si>
  <si>
    <t>Batrina, Bili Brig, Bodovaljci, Brđani, Davor, Dolina, Donji Lipovac, Dragovci, Drežnik, Godinjak, Gunjavci, Komarnica, Magić Mala, Nova Kapela, Orubica, Oštri Vrh, Seoce, Siče, Sičice, Staro Petrovo Selo, Štivica, Vrbje, Vrbova, Zapolje</t>
  </si>
  <si>
    <t>Adžamovci, Bodegraj, Bukovica, Cage, Cernik, Čovac, Donji Varoš, Dragalić, Dubovac, Gorice, Gornji Bogićevci, Gornji Varoš, Gređani, Kosovac, Kovačevac, Lađevac, Ljupina, Mašić, Medari, Nova Gradiška, Novi Varoš, Okučani, Poljane, Prvča, Ratkovac, Rešetari, Smrtić, Stara Gradiška, Šumetlica, Trnava, Uskoci, Vrbovljani</t>
  </si>
  <si>
    <t>Banovci, Bartolovci, Bebrina, Bečic, Brodski Stupnik, Brodski Varoš, Brodski Zdenci, Bukovlje, Ciglenik, Čelikovići, Donji Slatinik, Dubočac, Glogovica, Gornji Andrijevci, Grabarje, Grgurevići, Grižići, Gromačnik, Jakačina Mala, Kaniža, Kindrovo, Krajačići, Kujnik, Lužani, Malino, Oriovac, Podcrkavlje, Podvinje, Pričac, Radovanje, Rastušje, Sibinj, Slavonski Brod, Slavonski Kobaš, Slobodnica, Stari Slatinik, Stupnički Kuti, Šumeće, Tomica, Vranovci, Završje, Zbjeg, Živike</t>
  </si>
  <si>
    <t>Imotica, Ošlje, Smokovljani, Stupa, Štedrica, Topolo, Visočani</t>
  </si>
  <si>
    <t>Bosanka, Čajkovica, Čajkovići, Donje Obuljeno, Dubrovnik, Gornje Obuljeno, Knežica, Komolac, Lozica, Mokošica, Nova Mokošica, Osojnik, Petrovo Selo, Pobrežje, Prijevor, Rožat, Sustjepan, Šumet</t>
  </si>
  <si>
    <t>Dubravka, Dunave, Đurinići, Gruda, Lovorno, Ljuta, Mikulići, Molunat, Pločice, Poljice, Pridvorje, Radovčići, Vitaljina, Zastolje</t>
  </si>
  <si>
    <t>Brotnice, Cavtat, Čilipi, Drvenik, Duba Konavoska, Gabrili, Jasenice, Komaji, Mihanići, Močići, Popovići, Stravča, Šilješki, Uskoplje, Zvekovica</t>
  </si>
  <si>
    <t>Blato, Potirna, Smokvica, Vela Luka</t>
  </si>
  <si>
    <t>Lastovo, Pasadur, Uble, Zaklopatica</t>
  </si>
  <si>
    <t>Dubravica, Glušci, Krvavac II, Metković</t>
  </si>
  <si>
    <t>Badžula, Bijeli Vir, Mislina, Mlinište</t>
  </si>
  <si>
    <t>Prud, Vid</t>
  </si>
  <si>
    <t>Buk-Vlaka, Opuzen, Pržinovac</t>
  </si>
  <si>
    <t>Gornja Vrućica, Trpanj</t>
  </si>
  <si>
    <t>Drače, Janjina, Popova Luka, Sreser</t>
  </si>
  <si>
    <t>Donja Banda, Kučište, Kuna Pelješka, Lovište, Nakovanj, Orebić, Oskorušno, Pijavičino, Podgorje, Podobuče, Potomje, Stanković, Trstenik, Viganj</t>
  </si>
  <si>
    <t>Baćina, Banja, Desne, Komin, Peračko Blato, Ploče, Rogotin, Šarić Struga</t>
  </si>
  <si>
    <t>Banići, Kručica, Slano</t>
  </si>
  <si>
    <t>Broce, Duba Stonska, Hodilje, Luka, Mali Ston, Metohija, Ston, Zamaslina</t>
  </si>
  <si>
    <t>Brsečine, Gromača, Kliševo, Koločep, Lopud, Ljubač, Orašac, Suđurađ, Šipanska Luka, Trsteno, Zaton</t>
  </si>
  <si>
    <t>Žuljana</t>
  </si>
  <si>
    <t>Brašina, Buići, Čelopeci, Čibača, Donji Brgat, Gornji Brgat, Grbavac, Kupari, Makoše, Mandaljena, Martinovići, Mlini, Petrača, Plat, Soline, Srebreno, Zavrelje</t>
  </si>
  <si>
    <t>Adamovec, Belovar, Budenec, Cerje, Dobrodol, Drenčec, Dumovec, Đurđekovec, Gajec, Glavnica Donja, Glavnica Gornja, Glavničica, Goranec, Ivanja Reka, Jesenovec, Kašinska Sopnica, Kučilovina, Kućanec, Lužan, Markovo Polje, Moravče, Paruževina, Popovec, Prepuštovec, Sesvete, Soblinec, Šašinovec, Vuger Selo, Vugrovec Donji, Vugrovec Gornji, Vurnovec, Žerjavinec, Donja Dubrava</t>
  </si>
  <si>
    <t>Botinec, Brebernica, Brezovica, Buzin, Demerje, Desprim, Donji Čehi, Donji Dragonožec, Drežnik Brezovički, Goli Breg, Gornji Čehi, Grančari, Hrašće Turopoljsko, Hrvatski Leskovac, Hudi Bitek, Ježdovec, Lučko, Mala Mlaka, Odra, Odranski Obrež, Starjak, Veliko Polje, Gornji Grad- Medvešćak, Donji Grad, Trnje, Trešnjevka-jug, Trešnjevka-sjever, Novi Zagreb-zapad, Novi Zagreb-istok</t>
  </si>
  <si>
    <t>Pešćenica-Žitnjak</t>
  </si>
  <si>
    <t>Gornja Dubrava, Podsljeme, Maksimir</t>
  </si>
  <si>
    <t>Črnomerec, Podsused-Vrapče, Stenjevec</t>
  </si>
  <si>
    <t>Barbići, Bartići, Boljevići, Breg, Brgod, Brovinje, Crni, Drenje, Duga Luka, Frančići, Jakomići, Koromačno, Kraj Drage, Kukurini, Kunj, Labin, Lazarići, Letajac, Mali Golji, Mali Turini, Marceljani, Marići, Markoci, Sveti Martin, Most-Raša, Paradiž, Polje, Rabac, Raša, Ravni, Ružići, Salakovci, Snašići, Stanišovi, Sveta Marina, Sveti Bartul, Sveti Lovreč Labinski, Šumber, Topid, Trget, Trgetari, Tupljak, Veli Golji, Veli Turini, Veljaki, Viškovići, Zajci, Županići</t>
  </si>
  <si>
    <t>Gologorički Dol, Škopljak</t>
  </si>
  <si>
    <t>Antenal, Antonci, Babići, Bašanija, Bašarinka, Buići, Bužinija, Cancini, Crveni Vrh, Čepljani, Červar-Porat, Črvar, Dajla, Đuba, Filipini, Finida, Frata, Funtana, Garbina, Gedići, Juricani, Kadumi, Kanegra, Katoro, Kmeti, Kosinožići, Križine, Kukci, Lovrečica, Mareda, Materada, Mihatovići, Mihelići, Monterol, Mugeba, Murine, Mušalež, Novigrad, Perci, Petrovija, Poreč, Radoši kod Žbandaja, Rošini, Rovinj, Savudrija, Seget, Stranići kod Nove Vasi, Sveta Marija na Krasu, Sveta Marija na Krasu, Tar, Umag, Vabriga, Valica, Valkarin, Vardica, Veleniki, Vilanija, Vrsar, Vrvari, Vržnaveri, Zambratija, Stancija Vodopija</t>
  </si>
  <si>
    <t>Fažana, Peroj, Valbandon</t>
  </si>
  <si>
    <t>Cere, Eržišće, Gondolići, Jesenovik, Jurazini, Kapelica, Kostrčani, Kožljak, Kranjci, Krapan, Lanišće, Letaj, Nedešćina, Nova Vas, Polje Čepić, Presika, Purgarija Čepić, Ripenda Kosi, Ripenda Kras, Ripenda Verbanci, Rogočana, Santalezi, Stepčići, Štrmac, Šušnjevica, Vinež, Vozilići, Vrećari, Zatka Čepić</t>
  </si>
  <si>
    <t>Blaškovići, Čambarelići, Kršan, Plomin, Plomin Luka, Potpićan, Zagorje</t>
  </si>
  <si>
    <t>Jadreški</t>
  </si>
  <si>
    <t>Barban, Belavići, Bibići, Bičići, Bokordići, Borinići, Boškari, Bratulići, Bričanci, Butkovići, Cokuni, Cukrići, Čabrunići, Divšići, Draguzeti, Filipana, Foli, Gajana, Galižana, Glavani, Grandići, Hrboki, Hreljići, Jurićev Kal, Juršići, Kavran, Koromani, Kožljani, Kranjčići, Krnica, Kujići, Loborika, Mali Vareški, Manjadvorci, Marčana, Melnica, Muntić, Mutvoran, Orbanići, Orihi, Pajkovići, Pavićini, Peresiji, Peruški, Petehi, Pinezići, Prhati, Prodol, Puntera, Pusti, Rajki, Rakalj, Raponji, Rebići, Režanci, Rojnići, Salambati, Smoljanci, Svetvinčenat, Šajini, Šarići, Šegotići, Štokovci, Vadreš, Valtura, Veliki Vareški, Vodnjan, Želiski, Sutivanac</t>
  </si>
  <si>
    <t>Montovani, Orič, Pićan, Sveta Katarina</t>
  </si>
  <si>
    <t>Mracelj</t>
  </si>
  <si>
    <t>Erdelj, Generalski Stol, Gorinci, Jankovo Selište, Keići, Mateško Selo, Mrežnički Brest, Petrunići, Radočaji, Skukani, Tomašići</t>
  </si>
  <si>
    <t>Janja Gora, Lapat</t>
  </si>
  <si>
    <t>Belinsko Selo, Breznik, Gornji Goli Vrh Lipnički, Gornji Oštri Vrh Ozaljski, Grdun, Jaškovo, Svetice, Svetičko Hrašće, Tomašnica, Veliki Erjavec, Vrbanska Draga, Vuksani</t>
  </si>
  <si>
    <t>Carevo Polje, Cerovnik, Josipdol, Munjava, Munjava Modruška, Oštarije, Sabljaki Modruški, Salopeki Modruški, Skradnik</t>
  </si>
  <si>
    <t>Banska Selnica, Banski Moravci, Belajske Poljice, Blatnica Pokupska, Brezova Glava, Brežani, Brođani, Bukovje Netretićko, Donje Mekušje, Donje Stative, Draganić, Gornje Stative, Goršćaki, Husje, Ivančići Pokupski, Kablar, Karasi, Karlovac, Kobilić Pokupski, Konjkovsko, Koritinja, Ladvenjak, Lipje, Luka Pokupska, Mahićno, Priselci, Rečica, Ribari, Skupica, Slunjska Selnica, Slunjski Moravci, Šebreki, Šišljavić, Tušilović, Tuškani, Udbinja, Vodostaj, Vukoder, Zadobarje, Zagradci, Zagraj, Zamršje</t>
  </si>
  <si>
    <t>Skakavac</t>
  </si>
  <si>
    <t>Gejkovac, Svinica Krstinjska</t>
  </si>
  <si>
    <t>Drežnica</t>
  </si>
  <si>
    <t>Donja Brusovača, Krstinja, Kusaja, Prisjeka</t>
  </si>
  <si>
    <t>Kupljensko, Radmanovac</t>
  </si>
  <si>
    <t>Banski Kovačevac, Crna Draga, Desni Štefanki, Desno Sredičko, Lasinja, Novo Selo Lasinjsko, Prkos Lasinjski</t>
  </si>
  <si>
    <t>Desmerice, Donje Zagorje, Dujmić Selo, Gornje Dubrave, Gornje Zagorje, Marković Selo, Ogulin, Otok Oštarijski, Rebrovići, Ribarići, Sabljak Selo, Salopek Selo, Sveti Petar, Tounj, Trošmarija, Zagorje, Zdenac</t>
  </si>
  <si>
    <t>Jezero, Latin, Međeđak, Plaški, Pothum Plaščanski, Vojnovac</t>
  </si>
  <si>
    <t>Brašljevica, Brezovica Žumberačka, Doljani Žumberački, Dragoševci, Dučići, Goleši Žumberački, Kamenci, Keseri, Kuljaji, Liješće, Pilatovci, Radatovići, Šiljki</t>
  </si>
  <si>
    <t>Arapovac, Cvitović, Čamerovac, Donja Glina, Donje Taborište, Donji Cerovac, Donji Furjan, Donji Lađevac, Donji Nikšić, Donji Popovac, Dubrave, Glinsko Vrelo, Gornje Taborište, Gornji Cerovac, Gornji Furjan, Gornji Lađevac, Gornji Nikšić, Gornji Popovac, Jame, Lađevačko Selište, Lapovac, Lumbardenik, Mali Vuković, Marindolsko Brdo, Novo Selo, Podmelnica, Rastoke, Sastavak, Slunj, Točak, Veljun</t>
  </si>
  <si>
    <t>Cerovac Vukmanićki, Donja Trebinja, Gornja Trebinja, Knez Gorica, Popović Brdo, Vukmanić</t>
  </si>
  <si>
    <t>Batinske, Brodić, Budančevica, Budrovac, Čepelovac, Čingi-Lingi, Donje Zdjelice, Đurđevac, Ferdinandovac, Gola, Gotalovo, Grkine, Hampovica, Kalinovac, Kloštar Podravski, Mičetinac, Miholjanec, Molve, Molve Grede, Molvice, Novačka, Novo Virje, Otočka, Podravske Sesvete, Prugovac, Rakitnica, Repaš, Severovci, Suha Katalena, Sveta Ana, Šemovci, Virje, Ždala</t>
  </si>
  <si>
    <t>Borovljani, Javorovac, Novigrad Podravski, Plavšinac, Srdinac, Vlaislav</t>
  </si>
  <si>
    <t>Delovi</t>
  </si>
  <si>
    <t>Borkovec, Domovec, Donja Batina, Donji Kraljevec, Gornja Konjščina, Gornjaki, Gornji Kraljevec, Hrašćina, Husinec, Jarek Habekov, Jertovec, Maretić, Pešćeno, Trgovišće, Vižanovec, Vrbovo</t>
  </si>
  <si>
    <t>Bočadir, Bočaki, Brlekovo, Donja Batina, Donja Konjščina, Ervenik Zlatarski, Ervenik Zlatarski, Galovec, Hum Bistrički, Jelovec, Klimen, Konjščina, Kosovečko, Krapina Selo, Lipovec, Lovrečan, Opasanjek, Podgrađe, Poljanica Bistrička, Pustodol Začretski, Sušobreg, Sušobreg Bistrički, Tugonica, Turnišće, Veleškovec, Zlatar-Bistrica</t>
  </si>
  <si>
    <t>Brezno Gora, Donje Brezno, Druškovec Humski, Gornje Brezno, Grletinec, Hum na Sutli, Klenovec Humski, Lastine, Lupinjak, Mali Tabor, Orešje Humsko, Poredje, Prišlin, Rusnica, Strmec Humski, Vrbišnica, Zalug</t>
  </si>
  <si>
    <t>Andraševec, Bedekovčina, Belovar Zlatarski, Bračak, Brestovec Orehovički, Brezova, Cebovec, Cetinovec, Delkovec, Dubrava Zabočka, Frkuljevec Mihovljanski, Frkuljevec Peršaveški, Grabe, Grdenci, Hruševec, Hum Zabočki, Kebel, Komor Začretski, Kotarice, Križanče, Ladislavec, Lepa Ves, Lobor, Lug Orehovički, Lug Poznanovečki, Lug Zabočki, Mače, Mali Bukovec, Mali Komor, Markušbrijeg, Martinec Orehovički, Mirkovec, Orehovica, Oroslavje, Poznanovec, Pustodol Orehovički, Ratkovec, Sutinske Toplice, Šipki, Špičkovina, Veliki Bukovec, Veliki Komor, Vinipotok, Vinterovec, Vojnić-Breg, Vučak, Vukanci, Zadravec, Završje Loborsko, Zlatar, Židovinjak</t>
  </si>
  <si>
    <t>Gora Veternička, Gregurovec, Kuzminec, Velika Veternička, Veternica</t>
  </si>
  <si>
    <t>Bobovje, Doliće</t>
  </si>
  <si>
    <t>Gredenec, Prigorje, Svedruža, Štuparje</t>
  </si>
  <si>
    <t>Benkovo, Bušin, Cigrovec, Donja Plemenšćina, Gabrovec, Gorjakovo, Gornja Plemenšćina, Klenice, Marinec, Martiša Ves, Pavlovec Pregradski, Pregrada, Sopot, Stipernica, Svetojurski Vrh, Valentinovo, Višnjevec, Vojsak, Vrhi Pregradski</t>
  </si>
  <si>
    <t>Banska Gorica, Bezavina, Bobovec Tomaševečki, Bratkovec, Bratovski Vrh, Brezakovec, Cesarska Ves, Črešnjevec, Čret, Desinić, Desinić Gora, Dol Klanječki, Domahovo, Donja Stubica, Donje Vino, Donji Jalšovec, Donji Škrnik, Donji Zbilj, Draše, Družilovec, Dubravica Desinićka, Dubrovčan, Dugnjevec, Florijan, Gaber, Glogovec Zagorski, Goljak Klanječki, Gora Košnička, Gorkovec, Gornji Čemehovec, Gornji Jalšovec, Gornji Škrnik, Gornji Zbilj, Gostenje, Gredice, Gregurovec, Grohot, Hršak Breg, Ivanić Desinićki, Ivanić Košnički, Jalšje, Jasenovac Zagorski, Jelenjak, Jezero Klanječko, Jurjevec, Kačkovec, Kapelski Vrh, Kladnik, Klanjec, Klanječno, Klokovec, Klupci, Košnica, Kraljevec na Sutli, Krušljevo Selo, Kumrovec, Kuzminec Miljanski, Ledine Klanječke, Lenišće, Lepoglavec, Letovčan Novodvorski, Letovčan Tomaševečki, Lipnica Zagorska, Lovreća Sela, Lučelnica Tomaševečka, Lukavec Klanječki, Luke Poljanske, Mala Erpenja, Matenci, Maturovec, Mihanovićev Dol, Miljana, Modrovec, Mokrice, Movrač, Mrzlo Polje, Nebojse, Novi Dvori Klanječki, Oratje, Orehova Gorica, Osredek Desinićki, Plavić, Podgora, Police, Poljana Sutlanska, Požarkovec, Pristava, Prosenik, Pušća, Radakovo, Rakovec Tomaševečki, Ravnice, Ravnice Desinićke, Ravno Brezje, Razdrto Tuheljsko, Razvor, Risvica, Samci, Selno, Slivonja Jarek, Stara Ves Košnička, Strmec, Strmec Stubički, Strmec Sutlanski, Stubička Slatina, Stubičke Toplice, Sveti Križ, Šimunci, Tomaševec, Trnovec Desinićki, Trsteno, Tuhelj, Tuheljske Toplice, Turnišće Desinićko, Turnovo, Velika Erpenja, Velika Horvatska, Veliko Trgovišće, Velinci, Viča Sela, Vilanci, Vižovlje, Vrtnjakovec, Zagorska Sela</t>
  </si>
  <si>
    <t>Udbina</t>
  </si>
  <si>
    <t>Gospić</t>
  </si>
  <si>
    <t>Jezerce, Korana, Plitvička Jezera, Prijeboj, Rastovača, Smoljanac</t>
  </si>
  <si>
    <t>Birovača, Boričevac, Brezovac Dobroselski, Dnopolje, Dobroselo, Doljani, Donji Lapac, Gajine, Gornji Lapac, Oraovac</t>
  </si>
  <si>
    <t>Cesarica</t>
  </si>
  <si>
    <t>Bjelopolje, Gradina Korenička, Jasikovac, Kalebovac, Kapela Korenička, Kompolje Koreničko, Korenica, Mihaljevac, Oravac, Ponor Korenički, Rudanovac, Šeganovac, Tuk Bjelopoljski, Vranovača, Vrelo Koreničko</t>
  </si>
  <si>
    <t>Brušane, Lički Novi, Podoštra, Rizvanuša</t>
  </si>
  <si>
    <t>Bušević, Donji Štrbci, Gornji Štrbci, Kestenovac, Kruge, Melinovac, Mišljenovac, Nebljusi</t>
  </si>
  <si>
    <t>Brinje</t>
  </si>
  <si>
    <t>Lovinac, Sveti Rok</t>
  </si>
  <si>
    <t>Gornja Ploča</t>
  </si>
  <si>
    <t>Caska, Gajac, Kustići, Lun, Metajna, Novalja, Potočnica, Stara Novalja, Vidalići, Zubovići</t>
  </si>
  <si>
    <t>Barić Draga, Baške Oštarije, Karlobag, Ledenik Cesarički, Lukovo Šugarje, Sušanj Cesarički, Vidovac Cesarički</t>
  </si>
  <si>
    <t>Brlog, Brloška Dubrava, Čovići, Dabar, Doljani, Donji Babin Potok, Drenov Klanac, Glavace, Gorići, Gornje Vrhovine, Gornji Babin Potok, Hrvatsko Polje, Kompolje, Kuterevo, Ličko Lešće, Lipovlje, Otočac, Podum, Ponori, Prozor, Ramljani, Rudopolje, Sinac, Staro Selo, Škare, Švica, Turjanski, Vrhovine, Zalužnica</t>
  </si>
  <si>
    <t>Krasno</t>
  </si>
  <si>
    <t>Bužim</t>
  </si>
  <si>
    <t>Ličko Cerje, Ričice, Štikada</t>
  </si>
  <si>
    <t>Debelo Brdo I, Debelo Brdo II, Trnovac</t>
  </si>
  <si>
    <t>Jezerane, Križ Kamenica, Križpolje, Prokike, Rapain Klanac, Stajnica, Vodoteč, Žuta Lokva</t>
  </si>
  <si>
    <t>Čeminac, Grabovac, Kamenac, Karanac, Kneževi Vinogradi, Kotlina, Kozarac, Mirkovac, Suza, Zmajevac</t>
  </si>
  <si>
    <t>Belišće, Bistrinci, Bocanjevci, Bočkinci, Brezovica, Čamagajevci, Črnkovci, Gat, Gorica Valpovačka, Kitišanci, Kunišinci, Marijanci, Tiborjanci, Veliškovci, Vinogradci</t>
  </si>
  <si>
    <t>Beketinci, Čepin, Čepinski Martinci, Čokadinci</t>
  </si>
  <si>
    <t>Aljmaš, Dalj, Erdut</t>
  </si>
  <si>
    <t>Bijelo Brdo</t>
  </si>
  <si>
    <t>Bilje, Bolman, Darda, Jagodnjak, Kopačevo, Kozjak, Lug, Mece, Novi Bolman, Podunavlje, Švajcarnica, Tikveš, Uglješ, Vardarac</t>
  </si>
  <si>
    <t>Breznica Đakovačka, Levanjska Varoš</t>
  </si>
  <si>
    <t>Drenje, Kućanci Đakovački, Mandićevac, Preslatinci, Pridvorje, Slatinik Drenjski</t>
  </si>
  <si>
    <t>Forkuševci, Kešinci, Koritna, Mrzović, Semeljci, Vrbica, Vučevci</t>
  </si>
  <si>
    <t>Gašinci, Kondrić, Selci Đakovački</t>
  </si>
  <si>
    <t>Budrovci, Dragotin, Đakovo, Đurđanci, Gorjani, Ivanovci Gorjanski, Jurjevac Punitovački, Kuševac, Lapovci, Novi Perkovci, Piškorevci, Punitovci, Satnica Đakovačka, Strizivojna, Svetoblažje, Široko Polje, Tomašanci, Trnava, Viškovci</t>
  </si>
  <si>
    <t>Nard, Valpovo</t>
  </si>
  <si>
    <t>Andrijevac, Bizovac, Branimirovac, Breznica Našička, Brođanci, Cret Bizovački, Habjanovci, Harkanovci, Ivanovci, Koška, Ladimirevci, Ledenik, Lug Subotički, Marjančaci, Niza, Normanci, Novaki Bizovački, Ordanja, Petrijevci, Samatovci, Satnica, Šag, Topoline, Zelčin</t>
  </si>
  <si>
    <t>Bektež, Ciglenik, Ferovac, Grabarje, Hrnjevac, Kula, Kutjevo, Lukač, Mitrovac, Ovčare, Poreč, Venje, Vetovo</t>
  </si>
  <si>
    <t>Brđani, Djedina Rijeka</t>
  </si>
  <si>
    <t>Alaginci, Alilovci, Ašikovci, Bankovci, Bilice, Blacko, Boričevci, Bresnica, Brestovac, Brodski Drenovac, Bučje, Buk, Busnovi, Bzenica, Cerovac, Crljenci, Ćosinac, Dervišaga, Deževci, Dolac, Donji Emovci, Donji Gučani, Drškovci, Eminovci, Emovački Lug, Frkljevci, Golobrdci, Gornji Emovci, Gornji Gučani, Gradac, Ivandol, Jaguplije, Jakšić, Kadanovci, Komorica, Krivaj, Kujnik, Kunovci, Kuzmica, Lakušija, Marindvor, Mihaljevci, Nova Lipa, Novi Mihaljevci, Novi Štitnjak, Novo Selo, Novoselci, Nurkovac, Oblakovac, Orljavac, Pasikovci, Pavlovci, Perenci, Pleternica, Podsreće, Poloje, Požega, Požeška Koprivnica, Požeški Brđani, Radnovac, Rajsavac, Ramanovci, Ratkovica, Resnik, Seoci, Sesvete, Skenderovci, Sloboština, Srednje Selo, Stara Lipa, Sulkovci, Svetinja, Svilna, Šeovci, Štitnjak, Trapari, Treštanovci, Turnić, Ugarci, Vesela, Vidovci, Vilić Selo, Viškovci, Zagrađe, Zakorenje, Završje</t>
  </si>
  <si>
    <t>Antunovac, Brezine, Dobrovac, Donja Šumetlica, Donji Čaglić, Filipovac, Gaj, Gornja Šumetlica, Japaga, Klisa, Kukunjevac, Kusonje, Lipik, Marino Selo, Pakrac, Poljana, Prekopakra, Šeovica</t>
  </si>
  <si>
    <t>Baška, Batomalj, Draga Bašćanska, Jurandvor</t>
  </si>
  <si>
    <t>Bunjevci, Carevići, Dokmanovići, Donji Vučkovići, Donji Vukšići, Dragovići, Gornji Vučkovići, Komlenići, Matići, Mlinari, Moravice, Nikšići, Petrovići, Radigojna, Radoševići, Tići, Tomići, Vučinići, Vukelići, Žakule</t>
  </si>
  <si>
    <t>Belej, Cres, Ćunski, Ilovik, Loznati, Lubenice, Mali Lošinj, Martinšćica, Miholašćica, Nerezine, Orlec, Osor, Pernat, Punta Križa, Stivan, Sveti Jakov, Ustrine, Valun, Veli Lošinj, Vrana, Zbičina</t>
  </si>
  <si>
    <t>Crni Lazi, Čabar, Ferbežari, Gerovo, Gerovski Kraj, Gorači, Lautari, Lazi, Makov Hrib, Mali Lug, Parg, Prezid, Prhutova Draga, Ravnice, Selo, Smrečje, Sokoli, Srednja Draga, Tropeti, Tršće, Vode, Vrhovci</t>
  </si>
  <si>
    <t>Donji Žagari</t>
  </si>
  <si>
    <t>Gomirje, Majer, Musulini</t>
  </si>
  <si>
    <t>Belo Selo, Benkovac Fužinski, Fužine, Lič, Slavica, Sopač, Vrata</t>
  </si>
  <si>
    <t>Hrib</t>
  </si>
  <si>
    <t>Jablan</t>
  </si>
  <si>
    <t>Brdce, Pasjak, Šapjane</t>
  </si>
  <si>
    <t>Brseč, Golovik, Grabrova, Kalac, Martina, Mošćenice, Zagore, Sveta Jelena</t>
  </si>
  <si>
    <t>Bela Vodica, Crni Lug, Homer, Lazac Lokvarski, Lokve, Malo Selo, Mrzla Vodica, Sleme, Zelin Mrzlovodički</t>
  </si>
  <si>
    <t>Mandli</t>
  </si>
  <si>
    <t>Garica, Kampelje, Risika, Vrbnik</t>
  </si>
  <si>
    <t>Plešce, Zamost</t>
  </si>
  <si>
    <t>Banjol, Barbat na Rabu, Kampor, Lopar, Mundanije, Palit, Rab, Supetarska Draga</t>
  </si>
  <si>
    <t>Kupjak, Leskova Draga, Ravna Gora, Stara Sušica, Stari Laz, Šije</t>
  </si>
  <si>
    <t>Blaževci, Damalj, Dolenci, Draga Lukovdolska, Gorenci, Hajdine, Hambarište, Klanac, Liplje, Lukovdol, Mali Jadrč, Močile, Nadvučnik, Osojnik, Plemenitaš, Plešivica, Podvučnik, Presika, Rim, Rtić, Severin na Kupi, Smišljak, Stubica, Štefanci, Tuk, Veliki Jadrč, Vrbovsko, Vujnovići, Zapeć, Zaumol, Zdihovo</t>
  </si>
  <si>
    <t>Drivenik</t>
  </si>
  <si>
    <t>Hlevci</t>
  </si>
  <si>
    <t>Divjake, Hribac</t>
  </si>
  <si>
    <t>Bukov Vrh</t>
  </si>
  <si>
    <t>Podstena</t>
  </si>
  <si>
    <t>Stara Baška</t>
  </si>
  <si>
    <t>Stari Lazi</t>
  </si>
  <si>
    <t>Ljubošina</t>
  </si>
  <si>
    <t>Tribalj</t>
  </si>
  <si>
    <t>Bater, Bile, Breze, Bribir, Crikvenica, Crno, Donji Zagon, Dramalj, Grižane-Belgrad, Klenovica, Ledenice, Luka Krmpotska, Novi Vinodolski, Povile, Selce, Sibinj Krmpotski, Smokvica Krmpotska</t>
  </si>
  <si>
    <t>Jadranovo</t>
  </si>
  <si>
    <t>Baćin, Donji Cerovljani, Gornji Cerovljani, Hrvatska Dubica, Slabinja, Živaja</t>
  </si>
  <si>
    <t>Drenov Bok, Jasenovac, Košutarica, Krapje, Mlaka, Puska, Tanac, Trebež, Uštica, Višnjica</t>
  </si>
  <si>
    <t>Kraljeva Velika, Krivaj, Lipovljani, Piljenice</t>
  </si>
  <si>
    <t>Bair, Borovac, Brestača, Brezovac, Bročice, Jazavica, Kozarice, Kričke, Lovska, Nova Subocka, Novi Grabovac, Novska, Paklenica, Plesmo, Popovac, Rađenovci, Rajčići, Rajić, Roždanik, Sigetac, Stara Subocka, Stari Grabovac, Voćarica</t>
  </si>
  <si>
    <t>Batinova Kosa, Blatuša, Bović, Crni Potok, Čremušnica, Donja Čemernica, Gornja Čemernica, Gornja Trstenica, Gređani, Vrginmost, Hrvatsko Selo, Katinovac, Kozarac, Mala Vranovina, Malička, Pecka, Perna, Pješčanica, Podgorje, Ponikvari, Staro Selo Topusko, Topusko, Velika Vranovina, Vorkapić</t>
  </si>
  <si>
    <t>Dugo Selo Lasinjsko, Ostrožin, Stipan, Šljivovac, Trepča</t>
  </si>
  <si>
    <t>Donji Vukojevac, Gornji Vukojevac, Lekenik, Pešćenica</t>
  </si>
  <si>
    <t>Banja, Dragljane, Duge Njive, Kljenak, Kokorići, Kotezi, Kozica, Orah, Prapatnice, Rašćane, Ravča, Stilja, Vina, Višnjica, Vlaka, Vrgorac, Zavojane, Župa, Župa Srednja</t>
  </si>
  <si>
    <t>Draževitići, Dusina, Podprolog, Umčani, Veliki Prolog</t>
  </si>
  <si>
    <t>Baška Voda, Brela, Gornja Brela, Krvavica, Promajna, Veliko Brdo</t>
  </si>
  <si>
    <t>Donje Selo, Gornje Selo, Grohote, Maslinica, Nečujam, Rogač, Srednje Selo, Stomorska</t>
  </si>
  <si>
    <t>Borak, Čelina, Čisla, Duće, Dugi Rat, Gata, Jesenice, Lokva Rogoznica, Marušići, Mimice, Naklice, Omiš, Ostrvica, Pisak, Stanići, Tugare, Zadvarje, Zakučac, Zvečanje, Žeževica</t>
  </si>
  <si>
    <t>Dubrava</t>
  </si>
  <si>
    <t>Bast</t>
  </si>
  <si>
    <t>Makarska</t>
  </si>
  <si>
    <t>Sućuraj</t>
  </si>
  <si>
    <t>Drašnice, Drvenik, Igrane, Podgora, Tučepi, Zaostrog, Živogošće</t>
  </si>
  <si>
    <t>Blizna Donja, Blizna Gornja, Dograde, Gustirna, Marina, Mitlo, Najevi, Poljica, Pozorac, Rastovac, Sevid, Svinca, Vinišće, Vrsine</t>
  </si>
  <si>
    <t>Kamensko</t>
  </si>
  <si>
    <t>Brist, Gradac, Podaca</t>
  </si>
  <si>
    <t>Borovik, Dračevo Polje, Duboka, Komiža, Marinje Zemlje, Milna, Plisko Polje, Podhumlje, Podselje, Podstražje, Podšpilje, Rogačić, Rukavac, Vis, Žena Glava</t>
  </si>
  <si>
    <t>Donji Dolac, Gornji Dolac, Nova Sela, Putišići, Srijane, Trnbusi</t>
  </si>
  <si>
    <t>Glavice, Lučane, Obrovac Sinjski, Sinj</t>
  </si>
  <si>
    <t>Kostanje, Kučiće, Podašpilje, Seoca, Svinišće</t>
  </si>
  <si>
    <t>Dabar, Donji Bitelić, Gornji Bitelić, Maljkovo, Potravlje, Rumin, Satrić, Vučipolje, Zasiok</t>
  </si>
  <si>
    <t>Hrvace</t>
  </si>
  <si>
    <t>Garjak, Ježević, Kosore, Maovice, Podosoje, Vinalić, Vrlika</t>
  </si>
  <si>
    <t>Cera, Čvrljevo, Donje Planjane, Donje Vinovo, Gornje Planjane, Gornje Vinovo, Nevest, Sedramić, Visoka</t>
  </si>
  <si>
    <t>Trbounje</t>
  </si>
  <si>
    <t>Podorljak</t>
  </si>
  <si>
    <t>Unešić</t>
  </si>
  <si>
    <t>Dazlina, Dubrava kod Tisna, Pirovac</t>
  </si>
  <si>
    <t>Markovac, Orlić, Ramljane, Riđane, Uzdolje, Zvjerinac</t>
  </si>
  <si>
    <t>Biskupija</t>
  </si>
  <si>
    <t>Biovičino Selo, Bogatić, Čitluk, Đevrske, Gošić, Ićevo, Ivoševci, Kakanj, Kistanje, Kolašac, Krnjeuve, Lukar, Ljubotić, Matase, Modrino Selo, Mratovo, Nunić, Oklaj, Parčić, Puljane, Razvođe, Rupe, Smrdelje, Suknovci, Varivode, Zečevo</t>
  </si>
  <si>
    <t>Radučić</t>
  </si>
  <si>
    <t>Golubić, Knin, Kninsko Polje, Kovačić, Potkonje, Vrpolje, Žagrović</t>
  </si>
  <si>
    <t>Kijevo</t>
  </si>
  <si>
    <t>Cetina, Civljane</t>
  </si>
  <si>
    <t>Prigorec</t>
  </si>
  <si>
    <t>Cerje Nebojse, Gačice, Ivanec, Ivanečki Vrhovec, Ivanečko Naselje, Lukavec, Punikve, Salinovec, Stažnjevec, Vitešinec</t>
  </si>
  <si>
    <t>Crkovec, Kamenica, Kamenički Vrhovec, Vulišinec, Žarovnica</t>
  </si>
  <si>
    <t>Bednja, Benkovec, Brezova Gora, Ivanečka Željeznica, Jamno, Ježovec, Mali Gorenec, Meljan, Osonjak, Pašnik, Pleš, Podgorje Bednjansko, Prebukovje, Purga Bednjanska, Rinkovec, Sveti Josip, Šaša, Šinkovica Bednjanska, Šinkovica Šaška, Trakošćan, Veliki Gorenec, Viletinec, Vranojelje, Vrbno, Vrhovec Bednjanski, Željeznica</t>
  </si>
  <si>
    <t>Donje Vratno, Družbinec, Hrašćica, Majerje, Nova Ves Petrijanečka, Petrijanec, Sračinec, Strmec Podravski, Svibovec Podravski, Zelendvor</t>
  </si>
  <si>
    <t>Bačevac, Borova, Brezik, Brezovica, Budakovac, Budanica, Budrovac Lukački, Bušetina, Cabuna, Čemernica, Detkovac, Dugo Selo Lukačko, Dvorska, Gaćište, Golo Brdo, Gornje Bazje, Gradina, Gvozdanska, Jasenaš, Jugovo Polje, Kapela Dvor, Katinka, Korija, Levinovac, Lipovac, Lozan, Lug Gradinski, Lukač, Mala Trapinska, Milanovac, Naudovac, Novi Antunovac, Novi Gradac, Okrugljača, Orešac, Pčelić, Pepelana, Pivnica Slavonska, Podgorje, Rezovac, Rezovačke Krčevine, Rit, Rodin Potok, Rogovac, Rušani, Sovjak, Suhopolje, Sveti Đurađ, Špišić Bukovica, Terezino Polje, Trnava Cabunska, Turanovac, Velika Trapinska, Veliko Polje, Virovitica, Vladimirovac, Vukosavljevica, Zrinj Lukački, Zvonimirovo, Žiroslavlje, Žlebina, Žubrica</t>
  </si>
  <si>
    <t>Bankovci, Bijeljevina Orahovička, Bukvik, Crnac, Čačinci, Dolci, Donja Pištana, Donje Predrijevo, Duga Međa, Karlovac Feričanački, Kutovi, Milanovac, Obradovci, Paušinci, Slavonske Bare, Zdenci, Zokov Gaj</t>
  </si>
  <si>
    <t>Bakić, Balinci, Bistrica, Bjelkovac, Borik, Brezik, Bukovački Antunovac, Čađavica, Čađavički Lug, Četekovac, Čojlug, Dobrović, Donja Bukovica, Donje Bazije, Donje Kusonje, Donji Meljani, Gornje Kusonje, Gornje Predrijevo, Gornji Miholjac, Grabić, Ilmin Dvor, Josipovo, Kapinci, Kozice, Mačkovac, Markovo, Medinci, Mikleuš, Miljevci, Noskovačka Dubrava, Noskovci, Nova Bukovica, Nova Šarovka, Novaki, Novi Senkovac, Novo Kusonje, Radosavci, Sladojevački Lug, Sladojevci, Slatina, Sopjanska Greda, Sopje, Starin, Šaševo, Španat, Vaška, Višnjica, Vraneševci, Zvonimirovac</t>
  </si>
  <si>
    <t>Duzluk, Orahovica</t>
  </si>
  <si>
    <t>Crkvari, Nova Jošava, Stara Jošava, Šumeđe</t>
  </si>
  <si>
    <t>Bapska, Ilok, Lovas, Mohovo, Opatovac, Šarengrad</t>
  </si>
  <si>
    <t>Novi Jankovci, Stari Jankovci</t>
  </si>
  <si>
    <t>Marinci</t>
  </si>
  <si>
    <t>Mirkovci</t>
  </si>
  <si>
    <t>Nuštar</t>
  </si>
  <si>
    <t>Orolik</t>
  </si>
  <si>
    <t>Privlaka</t>
  </si>
  <si>
    <t>Đurići, Račinovci</t>
  </si>
  <si>
    <t>Drenovci, Posavski Podgajci, Rajevo Selo</t>
  </si>
  <si>
    <t>Bošnjaci, Gradište, Štitar, Županja</t>
  </si>
  <si>
    <t>Gunja</t>
  </si>
  <si>
    <t>Slakovci, Srijemske Laze</t>
  </si>
  <si>
    <t>Strošinci</t>
  </si>
  <si>
    <t>Tordinci</t>
  </si>
  <si>
    <t>Tovarnik</t>
  </si>
  <si>
    <t>Soljani, Vrbanja</t>
  </si>
  <si>
    <t>Bruvno, Donja Suvaja, Neteka, Srb</t>
  </si>
  <si>
    <t>Božava, Brbinj, Brgulje, Dragove, Luka, Sali, Savar, Soline, Veli Rat, Verunić, Zaglav, Zverinac, Žman</t>
  </si>
  <si>
    <t>Grab, Gračac</t>
  </si>
  <si>
    <t>Banjevci, Bila Vlaka, Budak, Crljenik, Morpolača, Stankovci, Velim</t>
  </si>
  <si>
    <t>Dinjiška, Gorica, Košljun, Miškovići, Smokvica, Stara Vas, Vlašići, Vrčići</t>
  </si>
  <si>
    <t>Povljana</t>
  </si>
  <si>
    <t>Lukoran, Ošljak, Poljana, Preko, Sutomišćica, Ugljan</t>
  </si>
  <si>
    <t>Kukljica</t>
  </si>
  <si>
    <t>Banj, Biograd na Moru, Dobropoljana, Donje Raštane, Drage, Gornje Raštane, Kraj, Mrljane, Neviđane, Pakoštane, Pašman, Sikovo, Sveti Filip i Jakov, Sveti Petar na Moru, Tkon, Turanj, Vrana, Vrgada, Ždrelac</t>
  </si>
  <si>
    <t>Vir</t>
  </si>
  <si>
    <t>Babindub, Briševo, Crno, Debeljak, Donji Karin, Dračevac Ninski, Galovac, Gorica, Gornji Karin, Islam Latinski, Jasenice, Jovići, Kaštel Žegarski, Krneza, Kruševo, Lovinac, Ljubač, Murvica, Muškovci, Nadvoda, Novigrad, Obrovac, Paljuv, Podgradina, Poličnik, Poljica, Poljica-Brig, Posedarje, Pridraga, Prkos, Radovin, Ražanac, Rtina, Rupalj, Seline, Slivnica, Smoković, Starigrad, Suhovare, Škabrnja, Vinjerac, Visočane, Zaton Obrovački, Zemunik Donji, Zemunik Gornji, Gornji Poličnik, Murvica Gornja, Grgurice, Ždrilo</t>
  </si>
  <si>
    <t>Bukovje Bistransko, Donja Bistra, Gornja Bistra, Novaki Bistranski, Oborovo Bistransko, Poljanica Bistranska</t>
  </si>
  <si>
    <t>Andrilovec, Božjakovina, Brckovljani, Čista Mlaka, Črnec Dugoselski, Črnec Rugvički, Donja Greda, Donje Dvorišće, Dragošička, Dugo Selo, Gornja Greda, Gornje Dvorišće, Gračec, Hrebinec, Hrušćica, Jalševec Nartski, Ježevo, Kopčevec, Kozinščak, Kusanovec, Leprovica, Lukarišće, Lupoglav, Mala Ostrna, Nart Savski, Novaki Nartski, Novaki Oborovski, Obedišće Ježevsko, Oborovo, Okunšćak, Otok Nartski, Otok Svibovski, Prečec, Preseka Oborovska, Prevlaka, Prikraj, Prozorje, Puhovo, Rugvica, Sop, Stančić, Struga Nartska, Svibje, Štakorovec, Tedrovec, Trstenik Nartski, Velika Ostrna</t>
  </si>
  <si>
    <t>Brebrovac, Brezari, Čeglje, Domagović, Dragovanščak, Goljak, Gornja Kupčina, Guci Draganički, Izimje, Novaki Petrovinski, Pesak, Petrovina, Rastoki, Slavetić, Volavje, Vukšin Šipak</t>
  </si>
  <si>
    <t>Igrišće, Jakovlje</t>
  </si>
  <si>
    <t>Beter, Donja Purgarija, Donja Zdenčina, Goli Vrh, Gonjeva, Gornja Purgarija, Gornja Zdenčina, Klinča Sela, Kozlikovo, Kupinec, Novo Selo Okićko, Poljanica Okićka, Repišće, Tržić</t>
  </si>
  <si>
    <t>Jurkovo Selo, Kostanjevac, Žamarija</t>
  </si>
  <si>
    <t>Brezarić, Brlenić, Krašić, Krupače, Kučer</t>
  </si>
  <si>
    <t>Barovka, Begovo Brdo Žumberačko, Bukovica Prekriška, Donje Prekrižje, Gornje Prekrižje, Jezerine, Konjarić Vrh, Kurpezova Gorica, Prvinci, Radina Gorica</t>
  </si>
  <si>
    <t>Bratina, Bregana Pisarovinska, Donja Kupčina, Dvoranci, Gorica Jamnička, Gradec Pokupski, Jamnica Pisarovinska, Lijevo Sredičko, Lučelnica, Pisarovina, Selsko Brdo, Topolovec Pisarovinski, Velika Jamnička</t>
  </si>
  <si>
    <t>Breznik Plešivički, Gornja Reka, Jurjevčani, Kupeć Dol, Lokošin Dol, Orešje Okićko, Pavlovčani, Plešivica, Prhoć, Prilipje, Stankovo, Vlaškovec, Vranov Dol, Zdihovo</t>
  </si>
  <si>
    <t>Čunkova Draga, Dol, Hutin, Kostel Pribićki, Medven Draga, Pribić, Pribić Crkveni, Rude Pribićke, Strmac Pribićki, Svrževo</t>
  </si>
  <si>
    <t>Cernik, Donji Oštrc, Gornji Oštrc, Reštovo Žumberačko, Sopote, Sošice, Tupčina</t>
  </si>
  <si>
    <t>Drašći Vrh, Hartje, Kalje, Markušići, Petričko Selo, Tomaševci, Veliki Vrh, Vlašić Brdo, Vukovo Brdo, Željezno Žumberačko</t>
  </si>
  <si>
    <t>Bestovje, Bobovica, Breganica, Brezje, Celine Samoborske, Domaslovec, Donji Stupnik, Farkaševec Samoborski, Gornji Stupnik, Gradna, Hrastina Samoborska, Jagnjić Dol, Kalinovica, Kerestinec, Klokočevec Samoborski, Mala Gorica, Medsave, Novaki, Orešje, Podvrh, Rakitje, Rakov Potok, Samoborski Otok, Savršćak, Srebrnjak, Strmec, Stupnički Obrež, Sveta Nedelja, Svetonedeljski Breg, Vrbovec Samoborski, Žitarka, Bregana</t>
  </si>
  <si>
    <t>Belčići, Celine, Cvetković, Čabdin, Črnilovec, Dolanjski Jarak, Donja Reka, Donji Desinec, Draga Svetojanska, Gorica Svetojanska, Gornji Desinec, Hrastje Plešivičko, Ivančići, Jastrebarsko, Malunje, Miladini, Prodin Dol, Redovje, Srednjak, Toplice</t>
  </si>
  <si>
    <t>Banje Selo, Laktec</t>
  </si>
  <si>
    <t>Baničevec, Brezani, Celine, Dijaneš, Dropčevec, Gaj, Greda, Konak, Koritna, Krkač, Ladina, Lonjica, Luka, Mlaka, Naselje Stjepana Radića, Negovec, Peskovec, Rakovec, Samoborec, Vrhovec</t>
  </si>
  <si>
    <t>Bijela Gorica, Bobovec Rozganski, Brdovec, Bregovljana, Celine Goričke, Donja Pušća, Donji Čemehovec, Donji Laduč, Drenje Brdovečko, Dubrava Pušćanska, Dubravica, Gornja Pušća, Gornji Laduč, Harmica, Hrastina, Hrebine, Hruševec Kupljenski, Hruševec Pušćanski, Ivanec Bistranski, Jablanovec, Javorje, Ključ Brdovečki, Kraj Donji, Kraj Gornji, Kraj Gornji, Krajska Ves, Kupljenovo, Lugarski Breg, Luka, Lukavec Sutlanski, Lužnica, Marija Gorica, Marija Magdalena, Merenje, Oplaznik, Pluska, Pojatno, Pologi, Prigorje Brdovečko, Prosinec, Prudnice, Rozga, Savski Marof, Sveti Križ, Šenkovec, Šibice, Trstenik, Vadina, Vučilčevo, Vukovo Selo, Zaprešić, Zdenci Brdovečki, Žejinci, Žlebec Gorički, Žlebec Pušćanski</t>
  </si>
  <si>
    <t>Tehnologija obrade koja nije na popisu</t>
  </si>
  <si>
    <t>Navesti parametar ako nije ponuđen na padajućoj listi u prethodnom stupcu</t>
  </si>
  <si>
    <t>Mogućnost ugroženosti izvorišta od onečišćenja</t>
  </si>
  <si>
    <t>Način nadzora kvalitete vode (interni laboratorij/laboratorij zavoda za javno zdravstvo/vanjski (privatni) laboratorij)</t>
  </si>
  <si>
    <t>materijali razvodne mreže</t>
  </si>
  <si>
    <t>PVC</t>
  </si>
  <si>
    <t>PVC, PEHD</t>
  </si>
  <si>
    <t>Cause</t>
  </si>
  <si>
    <t>Cause Description</t>
  </si>
  <si>
    <t>RemedialAction</t>
  </si>
  <si>
    <t>RemedialAction Description</t>
  </si>
  <si>
    <t>C</t>
  </si>
  <si>
    <t>C1</t>
  </si>
  <si>
    <t>T</t>
  </si>
  <si>
    <t>C2</t>
  </si>
  <si>
    <t>P</t>
  </si>
  <si>
    <t>D</t>
  </si>
  <si>
    <t>P1</t>
  </si>
  <si>
    <t>O</t>
  </si>
  <si>
    <t>P2</t>
  </si>
  <si>
    <t>S</t>
  </si>
  <si>
    <t>D1</t>
  </si>
  <si>
    <t>U</t>
  </si>
  <si>
    <t>D2</t>
  </si>
  <si>
    <t>S1</t>
  </si>
  <si>
    <t>E1</t>
  </si>
  <si>
    <t>E2</t>
  </si>
  <si>
    <t>None</t>
  </si>
  <si>
    <t>Timeframe</t>
  </si>
  <si>
    <t>Timeframe Description</t>
  </si>
  <si>
    <t>I</t>
  </si>
  <si>
    <t>M</t>
  </si>
  <si>
    <t>L</t>
  </si>
  <si>
    <t>Željezo</t>
  </si>
  <si>
    <t>Mangan</t>
  </si>
  <si>
    <t>Arsen</t>
  </si>
  <si>
    <t>Željezo + Mangan</t>
  </si>
  <si>
    <t>Želejzo+ Mangan+Arsen</t>
  </si>
  <si>
    <t>Kloridi</t>
  </si>
  <si>
    <t>Sulfati</t>
  </si>
  <si>
    <t>Kloridi+sulfati</t>
  </si>
  <si>
    <t>Bromati</t>
  </si>
  <si>
    <t>Diklormetan</t>
  </si>
  <si>
    <t>Kloroform (triklormetan)</t>
  </si>
  <si>
    <t>1,1,1-Trikloretan</t>
  </si>
  <si>
    <t>Tetraklorugljik</t>
  </si>
  <si>
    <t>Trikloreten (trikloretilen)</t>
  </si>
  <si>
    <t>Bromdiklormetan</t>
  </si>
  <si>
    <t>Tetrakloreten (tetrakloretilen)</t>
  </si>
  <si>
    <t>Dibromklormetan</t>
  </si>
  <si>
    <t>1,2-dikloretan</t>
  </si>
  <si>
    <t>Bromoform</t>
  </si>
  <si>
    <t>Parametar/i za koje se tražilo odobrenje</t>
  </si>
  <si>
    <t>Obrada</t>
  </si>
  <si>
    <t xml:space="preserve">Način dezinfekcije </t>
  </si>
  <si>
    <t xml:space="preserve">PP-R (random polipropilenske cijevi) </t>
  </si>
  <si>
    <t>Mjere za poboljšanje kvalitet vode za ljudsku potrošnju i javnog vodoopskrbnog sustava</t>
  </si>
  <si>
    <r>
      <t>Ozon (O</t>
    </r>
    <r>
      <rPr>
        <vertAlign val="subscript"/>
        <sz val="10"/>
        <rFont val="Arial"/>
        <family val="2"/>
        <charset val="238"/>
      </rPr>
      <t>3</t>
    </r>
    <r>
      <rPr>
        <sz val="10"/>
        <rFont val="Arial"/>
        <family val="2"/>
        <charset val="238"/>
      </rPr>
      <t>)</t>
    </r>
  </si>
  <si>
    <t>Ultravioletno zracenje - UV</t>
  </si>
  <si>
    <t>Elementarni klor (Cl2)</t>
  </si>
  <si>
    <r>
      <t>Klorni dioksid (ClO</t>
    </r>
    <r>
      <rPr>
        <vertAlign val="subscript"/>
        <sz val="10"/>
        <rFont val="Arial"/>
        <family val="2"/>
        <charset val="238"/>
      </rPr>
      <t>2</t>
    </r>
    <r>
      <rPr>
        <sz val="10"/>
        <rFont val="Arial"/>
        <family val="2"/>
        <charset val="238"/>
      </rPr>
      <t>)</t>
    </r>
  </si>
  <si>
    <t>Natrijev hipoklorit (NaClO)</t>
  </si>
  <si>
    <r>
      <t>Kalcijevipoklorit (Ca(ClO)</t>
    </r>
    <r>
      <rPr>
        <vertAlign val="subscript"/>
        <sz val="10"/>
        <rFont val="Arial"/>
        <family val="2"/>
        <charset val="238"/>
      </rPr>
      <t>2</t>
    </r>
    <r>
      <rPr>
        <sz val="10"/>
        <rFont val="Arial"/>
        <family val="2"/>
        <charset val="238"/>
      </rPr>
      <t>)</t>
    </r>
  </si>
  <si>
    <t>Kalcijev klorid-hipoklorit (CaCl(ClO))</t>
  </si>
  <si>
    <t>Kloramini</t>
  </si>
  <si>
    <t>Aeriranje, predoksidacija, koagulacija, flokulacija, taloženje, filtracija i nitrifikacija</t>
  </si>
  <si>
    <t>MREŽA_Br. uzoraka ispitan na mikrobiološke  pokazatelje</t>
  </si>
  <si>
    <t>MREŽA_Broj nesipravnih kemijski</t>
  </si>
  <si>
    <t>MREŽA_Broj nesipravnih mikrobiološki</t>
  </si>
  <si>
    <t>MREŽA_Postotak nesipravnih kemijski</t>
  </si>
  <si>
    <t>MREŽA_Postotak nesipravnih mikrobiološki</t>
  </si>
  <si>
    <t>IZVORIŠTE_Broj nesipravnih kemijski</t>
  </si>
  <si>
    <t>IZVORIŠTE_Br. uzoraka ispitan na mikrobiološke  pokazatelje</t>
  </si>
  <si>
    <t>IZVORIŠTE_Postotak nesipravnih kemijski</t>
  </si>
  <si>
    <t>IZVORIŠTE_Broj nesipravnih mikrobiološki</t>
  </si>
  <si>
    <t>IZVORIŠTE_Postotak nesipravnih mikrobiološki</t>
  </si>
  <si>
    <t>MREŽA_Br. uzoraka ispitan na fiz.-kem. i kem. pokazatelje</t>
  </si>
  <si>
    <t>IZVORIŠTE_Br. uzoraka ispitan na fiz.-kem. i kem. pokazatelje</t>
  </si>
  <si>
    <t>C-Slivno područje</t>
  </si>
  <si>
    <t>T-Pročišćavanje</t>
  </si>
  <si>
    <t>P-Javna distribucijska mreža</t>
  </si>
  <si>
    <t>D-Kućne instalacije</t>
  </si>
  <si>
    <t>O-Drugo</t>
  </si>
  <si>
    <t>S-Kombinirano</t>
  </si>
  <si>
    <t>U-Nepoznato</t>
  </si>
  <si>
    <t xml:space="preserve">C1-Radnja (radnje) uklanjanja ili ublažavanja uzroka </t>
  </si>
  <si>
    <t xml:space="preserve">C2-Radnja (radnje) zamjene izvora </t>
  </si>
  <si>
    <t>T-Uspostava, nadogradnja ili poboljšanje pročišćavanja</t>
  </si>
  <si>
    <t>P1-Zamjena, isključenje ili popravak neispravnih komponenti</t>
  </si>
  <si>
    <t xml:space="preserve">P2-Čišćenje, ispiranje i/ili dezinfekcija kontaminiranih komponenti </t>
  </si>
  <si>
    <t xml:space="preserve">D1-Zamjena, isključenje ili popravak neispravnih komponenti </t>
  </si>
  <si>
    <t xml:space="preserve">D2-Čišćenje, ispiranje i/ili dezinfekcija kontaminiranih komponenti </t>
  </si>
  <si>
    <t>S1-Sigurnosne mjere za sprječavanje neovlaštenog pristupa</t>
  </si>
  <si>
    <t>E1-Obavijest i upute potrošačima, npr. zabrana upotrebe, obveza prokuhavanja vode, privremeno ograničenje potrošnje</t>
  </si>
  <si>
    <t>E2-Osiguranje privremenog alternativnog izvora vode za piće (npr. voda u bocama, voda u kontejnerima, tankeri s vodom</t>
  </si>
  <si>
    <t>None-Nisu potrebne</t>
  </si>
  <si>
    <t>I-Hitno, t.j. ne više od 1 dana</t>
  </si>
  <si>
    <t>S-Kratkoročno, t.j. ne više od 30 dana</t>
  </si>
  <si>
    <t>M-Srednjeročno, t.j. više od 30 dana, ali ne više od godinu dana</t>
  </si>
  <si>
    <t>L-Dugoročno, t.j. više od godinu dana</t>
  </si>
  <si>
    <t>Aeracija</t>
  </si>
  <si>
    <t>Da</t>
  </si>
  <si>
    <t>Ne</t>
  </si>
  <si>
    <t>Površinska</t>
  </si>
  <si>
    <t xml:space="preserve">Podzemna </t>
  </si>
  <si>
    <t>Boćata</t>
  </si>
  <si>
    <t>Nije bilo odstupanja</t>
  </si>
  <si>
    <t>Prvo</t>
  </si>
  <si>
    <t>Drugo</t>
  </si>
  <si>
    <t>Treće</t>
  </si>
  <si>
    <t>Jedan put dnevno</t>
  </si>
  <si>
    <t>Jedan put mjesečno</t>
  </si>
  <si>
    <t>Dva puta mjesečno</t>
  </si>
  <si>
    <t>Svaki drugi tjedan</t>
  </si>
  <si>
    <t>Tlačni</t>
  </si>
  <si>
    <t>Gravitacijski</t>
  </si>
  <si>
    <t>Interni laboratorij</t>
  </si>
  <si>
    <t>Laboratorij zavoda za javno zdravstvo</t>
  </si>
  <si>
    <t>Vanjski (privatni) laboratorij</t>
  </si>
  <si>
    <t>Napredni oksidacijski procesi</t>
  </si>
  <si>
    <t>Membranska filtracija</t>
  </si>
  <si>
    <t>Ionska izmjena</t>
  </si>
  <si>
    <t>Aeracija i filtriranje</t>
  </si>
  <si>
    <t>Aeracija, koagulacija, flokulacija, taloženje, filtriranje</t>
  </si>
  <si>
    <t>Aeracija, taloženje, filtracija</t>
  </si>
  <si>
    <t>Aktivni ugljen</t>
  </si>
  <si>
    <t>Deferizacija</t>
  </si>
  <si>
    <t>Deferizacija i demanganizacija</t>
  </si>
  <si>
    <t>Filtracija</t>
  </si>
  <si>
    <t>Filtracija, koagulacija, flokulacija, taloženje filtracija</t>
  </si>
  <si>
    <t>Pješčani filtri</t>
  </si>
  <si>
    <t>Pješčani filtri taložni</t>
  </si>
  <si>
    <t>Predoziranje, koagulacija, flokulacija, filtracija, brza filtracija, ozoniranje, spora filtracija</t>
  </si>
  <si>
    <t>Lijevano željezo</t>
  </si>
  <si>
    <t>PVC, Lijevano željezo</t>
  </si>
  <si>
    <t>PEHD, Lijevano željezo</t>
  </si>
  <si>
    <t>PVC, PEHD, Lijevano željezo</t>
  </si>
  <si>
    <t>Cement</t>
  </si>
  <si>
    <t>Azbest</t>
  </si>
  <si>
    <t>Salonit</t>
  </si>
  <si>
    <t>Lijevano željezo azbest-cement, PVC, PEHD</t>
  </si>
  <si>
    <t xml:space="preserve">PEHD (polietilenske)/Alkaten (OKITEN) </t>
  </si>
  <si>
    <t>Broj priključaka gospodarstvo</t>
  </si>
  <si>
    <r>
      <t>Dnevno isporučeno gospodarstvo m</t>
    </r>
    <r>
      <rPr>
        <b/>
        <vertAlign val="superscript"/>
        <sz val="8"/>
        <color indexed="10"/>
        <rFont val="Arial Narrow"/>
        <family val="2"/>
        <charset val="238"/>
      </rPr>
      <t>3</t>
    </r>
  </si>
  <si>
    <t>Naselja koja su dio zone opskrbe</t>
  </si>
  <si>
    <t>Zoba opskrbe</t>
  </si>
  <si>
    <t>NAPOMENA</t>
  </si>
  <si>
    <t>Minimalna vrijednost parametra s dozvoljenim odstupanjem</t>
  </si>
  <si>
    <t>Broj analiza za parametar s dozvoljenim odstupanjem</t>
  </si>
  <si>
    <t>Maksimalna vrijednost parametra s dozvoljenim odstupanjem</t>
  </si>
  <si>
    <t>Ostalo</t>
  </si>
  <si>
    <t xml:space="preserve">Tip odstupanja </t>
  </si>
  <si>
    <t>Ur.broj, klasa i datum izdanog rješenja</t>
  </si>
  <si>
    <t xml:space="preserve">Postoji rješenje Ministratva zdravstva o dozvoljenom odstupanju </t>
  </si>
  <si>
    <t xml:space="preserve">Vremenski okvir poduzimanja popravnih radnji </t>
  </si>
  <si>
    <t xml:space="preserve">Opis poduzetih mjera odnosno poravnih radnji </t>
  </si>
  <si>
    <t xml:space="preserve">Uzrok odstupanja odnosno nesukladnosti </t>
  </si>
  <si>
    <t xml:space="preserve">Poduzete mjere za svako odstupanje od zahtjeva sukladnosti </t>
  </si>
  <si>
    <t xml:space="preserve">Dezinfekcija </t>
  </si>
  <si>
    <t xml:space="preserve">Ako DA, odabrati koja </t>
  </si>
  <si>
    <t xml:space="preserve">Tehnologija obrade </t>
  </si>
  <si>
    <t>Radi li se monitoring izvorišta prema Zakonu o vodi za ljudsku potrošnju</t>
  </si>
  <si>
    <t>Tip vode</t>
  </si>
  <si>
    <t>Sustav</t>
  </si>
  <si>
    <t>Direktor</t>
  </si>
  <si>
    <t>E-mail</t>
  </si>
  <si>
    <t>Telefon</t>
  </si>
  <si>
    <t>Osoba odgovorna za kvalitetu vode</t>
  </si>
  <si>
    <t>Mobitel</t>
  </si>
  <si>
    <t>web stranica</t>
  </si>
  <si>
    <t>Godina uvođenja HACCP sustava</t>
  </si>
  <si>
    <t>općina-kapela@bj.t-com.hr</t>
  </si>
  <si>
    <t>043/884-917</t>
  </si>
  <si>
    <t>IVAN IVANČIĆ</t>
  </si>
  <si>
    <t>MILENA JASIKA</t>
  </si>
  <si>
    <t>IVAN BELJAN</t>
  </si>
  <si>
    <t>091/1771011</t>
  </si>
  <si>
    <t>VLATKO  ČARAPOVIĆ</t>
  </si>
  <si>
    <t>vlatko.carapovic@darkom-daruvar.hr</t>
  </si>
  <si>
    <t>043/440774</t>
  </si>
  <si>
    <t>043/331754</t>
  </si>
  <si>
    <t>DRAŽEN BENGEZ</t>
  </si>
  <si>
    <t>komunalac1@bj.t-com.hr</t>
  </si>
  <si>
    <t>043/531060</t>
  </si>
  <si>
    <t>ZDRAVKO BOGOVIĆ</t>
  </si>
  <si>
    <t>091/1531066</t>
  </si>
  <si>
    <t>NENAD RUŽIĆ</t>
  </si>
  <si>
    <t>vodovod-vg@gmail.com</t>
  </si>
  <si>
    <t>098/398174</t>
  </si>
  <si>
    <t>IVAN VEREŠ</t>
  </si>
  <si>
    <t>ivan.veres@komunalac-gp.hr</t>
  </si>
  <si>
    <t>043/485006</t>
  </si>
  <si>
    <t>Matej Severović, dipl.ing.str.</t>
  </si>
  <si>
    <t>vodovod-davor@sb.t-com.hr</t>
  </si>
  <si>
    <t>035/347-087</t>
  </si>
  <si>
    <t>dj.vodovod@inet.hr</t>
  </si>
  <si>
    <t>krunoslav.horjan@dj-vodovod.hr</t>
  </si>
  <si>
    <t>uprava@vodovod-sb.hr</t>
  </si>
  <si>
    <t>Glavni tehnolog vode: Zdravko Pavlić dipl.ing.preh.teh.</t>
  </si>
  <si>
    <t>035 251 636</t>
  </si>
  <si>
    <t>099 260 2694</t>
  </si>
  <si>
    <t>direktor@vodovod-dubrovnik.com</t>
  </si>
  <si>
    <t>020414 000</t>
  </si>
  <si>
    <t>Selma Čustović</t>
  </si>
  <si>
    <t>selma.custovic@vodovod-dubrovnik.hr</t>
  </si>
  <si>
    <t>099 6841269</t>
  </si>
  <si>
    <t>Marko Glavić</t>
  </si>
  <si>
    <t>konavosko-komd@du.t-com.hr</t>
  </si>
  <si>
    <t>020/773-610</t>
  </si>
  <si>
    <t>Anamarija Dalmatin</t>
  </si>
  <si>
    <t>anamarija.dalmatin@kkd.hr</t>
  </si>
  <si>
    <t>020/773-615</t>
  </si>
  <si>
    <t>098/908-4720</t>
  </si>
  <si>
    <t>Jakov Belić</t>
  </si>
  <si>
    <t>jakov.belic@npkl.com</t>
  </si>
  <si>
    <t>385 20 711013</t>
  </si>
  <si>
    <t>Hrvoje Biliš</t>
  </si>
  <si>
    <t>hrvoje.bilis@npkl.com</t>
  </si>
  <si>
    <t>385 91 338 23 20</t>
  </si>
  <si>
    <t>Ruška Gavranić</t>
  </si>
  <si>
    <t>r.gavranic@vodovod-blato.hr</t>
  </si>
  <si>
    <t>020 851 253</t>
  </si>
  <si>
    <t>Sani Marinović</t>
  </si>
  <si>
    <t>vodovod-blato@du.t-com.hr</t>
  </si>
  <si>
    <t>Lučijano Sangaleti</t>
  </si>
  <si>
    <t>komunalac@du.htnet.hr</t>
  </si>
  <si>
    <t>020/801-001</t>
  </si>
  <si>
    <t xml:space="preserve">    Matko Jerković d.i.g.</t>
  </si>
  <si>
    <t>mjerkovic@vodovod-metkovic.hr</t>
  </si>
  <si>
    <t xml:space="preserve">   020 690 158</t>
  </si>
  <si>
    <t>Jozo Kuran  ing.građ.</t>
  </si>
  <si>
    <t>jkuran@vodovod-metkovic.hr</t>
  </si>
  <si>
    <t>020 690 157</t>
  </si>
  <si>
    <t xml:space="preserve"> 098 495 917</t>
  </si>
  <si>
    <t>MATO OSTOJIĆ</t>
  </si>
  <si>
    <t>020 696200</t>
  </si>
  <si>
    <t>Ivan Sršen</t>
  </si>
  <si>
    <t>ivan.srsen@komunalno-mljet.hr</t>
  </si>
  <si>
    <t>020/745-185</t>
  </si>
  <si>
    <t>098/885-020</t>
  </si>
  <si>
    <t>Direktor Nikica Rešetina ing. građ.</t>
  </si>
  <si>
    <t>vodovod.opuzen@du.t-com.hr</t>
  </si>
  <si>
    <t>020/ 671-021</t>
  </si>
  <si>
    <t>Ivanka Zonjić dipl. ing. arh.</t>
  </si>
  <si>
    <t>098/ 345-404</t>
  </si>
  <si>
    <t>Ante Miloslavić</t>
  </si>
  <si>
    <t>izvor.orah@gmail.com</t>
  </si>
  <si>
    <t>020 743 850</t>
  </si>
  <si>
    <t>Josip Vojvodić</t>
  </si>
  <si>
    <t>091 909 9850</t>
  </si>
  <si>
    <t>vodovod.i.odvodnja@du.ht.hr</t>
  </si>
  <si>
    <t>020 714453</t>
  </si>
  <si>
    <t>099 7075192</t>
  </si>
  <si>
    <t>Đino Zmijarević</t>
  </si>
  <si>
    <t>izvor@izvor.com.hr
djino.zmijarevic@izvor.com.hr</t>
  </si>
  <si>
    <t>020/679 426
020/679 036</t>
  </si>
  <si>
    <t>Anamarija Dugandžić</t>
  </si>
  <si>
    <t>anamarija.dugandžić@izvor.com.hr</t>
  </si>
  <si>
    <t xml:space="preserve">   020 670 119 </t>
  </si>
  <si>
    <t>095/ 525 7161</t>
  </si>
  <si>
    <t>Štefica Mihalic, dipl. ing. građevine</t>
  </si>
  <si>
    <t>ured.direktora@vio.hr</t>
  </si>
  <si>
    <t>01/6163 101</t>
  </si>
  <si>
    <t>Mladen Nežić</t>
  </si>
  <si>
    <t>mladen.nezic@ivb.hr</t>
  </si>
  <si>
    <t>098 211 053</t>
  </si>
  <si>
    <t>Marijuča Nemarnik</t>
  </si>
  <si>
    <t>marijuca.nemarnik@ivb.hr</t>
  </si>
  <si>
    <t>052 602 200</t>
  </si>
  <si>
    <t>098 260 524</t>
  </si>
  <si>
    <t>Dean Starčić</t>
  </si>
  <si>
    <t>dean.starcic@vodovod-pula.hr</t>
  </si>
  <si>
    <t>052/529-927</t>
  </si>
  <si>
    <t>Irena Ankon-Premate</t>
  </si>
  <si>
    <t>052 216326</t>
  </si>
  <si>
    <t xml:space="preserve">099 2554539 </t>
  </si>
  <si>
    <t>Dino Škopac, mag.ing.mech.</t>
  </si>
  <si>
    <t>dino.skopac@vodovod-labin.hr</t>
  </si>
  <si>
    <t>052/884261      0912855165</t>
  </si>
  <si>
    <t>Tina Paić, dipl.ing.bioteh.</t>
  </si>
  <si>
    <t>tina.paic@vodovod-labin.hr</t>
  </si>
  <si>
    <t xml:space="preserve">052/884270   </t>
  </si>
  <si>
    <t>Danijela Marinić</t>
  </si>
  <si>
    <t>danijela@rakovica-doo.hr</t>
  </si>
  <si>
    <t>Miloš Musulin</t>
  </si>
  <si>
    <t>viov@ka.t-com.hr</t>
  </si>
  <si>
    <t xml:space="preserve">047/681-189 </t>
  </si>
  <si>
    <t>viov@ka.t-com.hr                                                             milos.musulin56@gmail.com</t>
  </si>
  <si>
    <t>091/323-5821</t>
  </si>
  <si>
    <t>Dinko Puškarić</t>
  </si>
  <si>
    <t>dinko.puskaric@komunalac-slunj.hr</t>
  </si>
  <si>
    <t>047 777 202</t>
  </si>
  <si>
    <t>Zdravko Paušić dipl.inž.</t>
  </si>
  <si>
    <t>vodovod-pz@ka.t.com-hr</t>
  </si>
  <si>
    <t>047 532 001</t>
  </si>
  <si>
    <t>047 841 650</t>
  </si>
  <si>
    <t>veks@ka.t-com.hr</t>
  </si>
  <si>
    <t>Zvonko Lozić</t>
  </si>
  <si>
    <t>047 573 074</t>
  </si>
  <si>
    <t>Zlatko Gojmerac</t>
  </si>
  <si>
    <t>zlatko.gojmerac@ komunalno-ozalj.com</t>
  </si>
  <si>
    <t>047/731-422</t>
  </si>
  <si>
    <t>Dubravko Ilijanić</t>
  </si>
  <si>
    <t>dubravko.ilijanic@komunalno-ozalj.com</t>
  </si>
  <si>
    <t>047/649-100</t>
  </si>
  <si>
    <t>Dolores Rajić</t>
  </si>
  <si>
    <t>dolores.rajic@vik-ka.hr</t>
  </si>
  <si>
    <t>047/454-050</t>
  </si>
  <si>
    <t>099/733-2131</t>
  </si>
  <si>
    <t>Jelena Felja Šimac</t>
  </si>
  <si>
    <t>info@vodovod-lasinja.hr</t>
  </si>
  <si>
    <t>047 884 170</t>
  </si>
  <si>
    <t>099 4229 200</t>
  </si>
  <si>
    <t>Tomislav Kolarić</t>
  </si>
  <si>
    <t>tomislav.kolaric@komundju.hr</t>
  </si>
  <si>
    <t>048-812-304</t>
  </si>
  <si>
    <t>048 720 901</t>
  </si>
  <si>
    <t>Darko Kozarić</t>
  </si>
  <si>
    <t>vodovod-kozaric@komunalno-krizevci.hr</t>
  </si>
  <si>
    <t>048-720-902</t>
  </si>
  <si>
    <t>091-172-0952</t>
  </si>
  <si>
    <t>048-251-835</t>
  </si>
  <si>
    <t>Damir Ruk</t>
  </si>
  <si>
    <t>damir.ruk@kcvode.hr</t>
  </si>
  <si>
    <t>048-251-810</t>
  </si>
  <si>
    <t>098-434-821</t>
  </si>
  <si>
    <t>Mario Mihovilić, dipl.ing.stroj.</t>
  </si>
  <si>
    <t>uprava@zagorski-vodovod.hr</t>
  </si>
  <si>
    <t>Srebrenka Vidović, dipl.ing.kem.</t>
  </si>
  <si>
    <t>srebrenka.vidovic@zagorski-vodovod.hr</t>
  </si>
  <si>
    <t>099 425 9378</t>
  </si>
  <si>
    <t>Vesna Zagvozda, ing.građ.</t>
  </si>
  <si>
    <t>info@viop.hr</t>
  </si>
  <si>
    <t>049 376 126</t>
  </si>
  <si>
    <t>Danijel Kranjčec, ing.građ.</t>
  </si>
  <si>
    <t>info@kvio.hr</t>
  </si>
  <si>
    <t>049 382 700</t>
  </si>
  <si>
    <t>Danijel Kranjčec</t>
  </si>
  <si>
    <t>danijel.kranjcec@kvio.hr</t>
  </si>
  <si>
    <t>091 371 1725</t>
  </si>
  <si>
    <t>Ana Tepeš, bacc.ing.aedif.</t>
  </si>
  <si>
    <t>ana.tepes@humvio.hr</t>
  </si>
  <si>
    <t>049 340 053</t>
  </si>
  <si>
    <t>Ana Tepeš</t>
  </si>
  <si>
    <t>098 392 392</t>
  </si>
  <si>
    <t>Dane Poznanović</t>
  </si>
  <si>
    <t>099/327-5650</t>
  </si>
  <si>
    <t>Hrvoje Kukuruzović</t>
  </si>
  <si>
    <t>hrvoje@vodovod-korenica.hr</t>
  </si>
  <si>
    <t>053/776 518</t>
  </si>
  <si>
    <t>Milan Devčić</t>
  </si>
  <si>
    <t>usluga@gs.t-com.hr</t>
  </si>
  <si>
    <t>053/572 303</t>
  </si>
  <si>
    <t>Darko Tankosić</t>
  </si>
  <si>
    <t>tankosic.d@gmail.com</t>
  </si>
  <si>
    <t>053/765-470</t>
  </si>
  <si>
    <t>Nikola Brkljačić</t>
  </si>
  <si>
    <t>crnovrilo@gmail.com</t>
  </si>
  <si>
    <t>053/694-017</t>
  </si>
  <si>
    <t>Ruža Blažanin</t>
  </si>
  <si>
    <t>rblazanin@gmail.com</t>
  </si>
  <si>
    <t>053/700 336</t>
  </si>
  <si>
    <t>kaplja@lovinac.hr</t>
  </si>
  <si>
    <t>053/681-618</t>
  </si>
  <si>
    <t xml:space="preserve"> Bruno Brozičević</t>
  </si>
  <si>
    <t>053/881-237</t>
  </si>
  <si>
    <t>komunalac@gs.t-com.hr</t>
  </si>
  <si>
    <t>053/771 115</t>
  </si>
  <si>
    <t>Vladimir Topolnjak</t>
  </si>
  <si>
    <t>vladimir.topolnjak@medjimurske-vode.hr</t>
  </si>
  <si>
    <t>098 600240</t>
  </si>
  <si>
    <t>Vadlja Dragutin
Nada Glumac</t>
  </si>
  <si>
    <t>dragutin.vadlja@medjimurske-vode.hr
nada.glumac@medjimurske-vode.hr</t>
  </si>
  <si>
    <t>099 5100373
098 213-720</t>
  </si>
  <si>
    <t>Oto Dudjak, dipl.oec.</t>
  </si>
  <si>
    <t>nasicki.vodovod@os.t-com.hr</t>
  </si>
  <si>
    <t>031 613 296</t>
  </si>
  <si>
    <t>Damir Farkaš</t>
  </si>
  <si>
    <t>damir.farkas@nasicki-vodovod.hr</t>
  </si>
  <si>
    <t>031 813 564</t>
  </si>
  <si>
    <t>Mario Kovač, dipl.oec.</t>
  </si>
  <si>
    <t>info@baranjski-vodovod.hr</t>
  </si>
  <si>
    <t>031 790 500</t>
  </si>
  <si>
    <t>Mumlek Darko</t>
  </si>
  <si>
    <t>mr.sc. Ivan Jukić, dipl. oec.</t>
  </si>
  <si>
    <t>uprava@vodovod.com</t>
  </si>
  <si>
    <t>031 330 700</t>
  </si>
  <si>
    <t>Jasna Zima, dipl.ing.građ.</t>
  </si>
  <si>
    <t>jasna.zima@vodovod.com</t>
  </si>
  <si>
    <t>031 330 300</t>
  </si>
  <si>
    <t>Andrej Bičak, dipl.iur.</t>
  </si>
  <si>
    <t>031 665 195</t>
  </si>
  <si>
    <t>Lidija Gavrić, dipl.ing.građ.</t>
  </si>
  <si>
    <t>lidija.gavrić@hidrobel.hr</t>
  </si>
  <si>
    <t>031 662 070</t>
  </si>
  <si>
    <t>Željko Barišić</t>
  </si>
  <si>
    <t>urednost@urednost.hr</t>
  </si>
  <si>
    <t>031 380 500</t>
  </si>
  <si>
    <t>Anđelka Tomašević dipl.oec.</t>
  </si>
  <si>
    <t>uprava@cvorkovac.hr</t>
  </si>
  <si>
    <t>031 590 272</t>
  </si>
  <si>
    <t>Nikola Kolarević</t>
  </si>
  <si>
    <t>cvorkovac@os.t-com.hr</t>
  </si>
  <si>
    <t>031 590 399</t>
  </si>
  <si>
    <t>Krunoslav Rob</t>
  </si>
  <si>
    <t xml:space="preserve">uprava@vodoopskrba-darda.hr </t>
  </si>
  <si>
    <t>031 740 202</t>
  </si>
  <si>
    <t>dejana@vodoopskrba-darda.hr</t>
  </si>
  <si>
    <t>Dragana Pnjak, dipl.ing.</t>
  </si>
  <si>
    <t>031 631 507</t>
  </si>
  <si>
    <t xml:space="preserve">
Oliver Abičić</t>
  </si>
  <si>
    <t>rad.d.o.o@os.t-com.hr</t>
  </si>
  <si>
    <t>031 601 516</t>
  </si>
  <si>
    <t>dvorac@dvorac.hr</t>
  </si>
  <si>
    <t>031 656 060</t>
  </si>
  <si>
    <t>Marija Ivić</t>
  </si>
  <si>
    <t>marija.ivic@dvorac.hr</t>
  </si>
  <si>
    <t>Ante Kolić</t>
  </si>
  <si>
    <t>ante.kolic@tekija.hr</t>
  </si>
  <si>
    <t>034/312-452</t>
  </si>
  <si>
    <t>Tomislav Rozman</t>
  </si>
  <si>
    <t>tomislav.rozman@tekija.hr</t>
  </si>
  <si>
    <t>034/312-479</t>
  </si>
  <si>
    <t>098-430 976</t>
  </si>
  <si>
    <t>Marijan Pierobon</t>
  </si>
  <si>
    <t>marijan.pierobon@vode-lipik.hr</t>
  </si>
  <si>
    <t>034/411-225</t>
  </si>
  <si>
    <t>Boro Tomić,dipl.ing</t>
  </si>
  <si>
    <t>komunalac-vio@komunalac.hr</t>
  </si>
  <si>
    <t>(051)829-340</t>
  </si>
  <si>
    <t>Ozren Južnić,ing</t>
  </si>
  <si>
    <t>ozren@komunalac.hr</t>
  </si>
  <si>
    <t>(051)829354</t>
  </si>
  <si>
    <t>098/491-274</t>
  </si>
  <si>
    <t>(051)654-601</t>
  </si>
  <si>
    <t>Majda Meden,dip.sanit.ing.</t>
  </si>
  <si>
    <t>majda.meden@ponikve.hr</t>
  </si>
  <si>
    <t>(051)654-695</t>
  </si>
  <si>
    <t>091/  1654-695</t>
  </si>
  <si>
    <t>nikolina.mamula@vode-vrbovsko.hr</t>
  </si>
  <si>
    <t>(051)875-121</t>
  </si>
  <si>
    <t>Miroslav Jerent</t>
  </si>
  <si>
    <t>(051)878-121</t>
  </si>
  <si>
    <t>098/365-289</t>
  </si>
  <si>
    <t>Neven Kruljac,dipl.ing.građ.</t>
  </si>
  <si>
    <t>kruljacn@gmail.com</t>
  </si>
  <si>
    <t>(051)260-560 / 098-216-721</t>
  </si>
  <si>
    <t>Aleksandra Rogić,dipl.ing.preh.teh.</t>
  </si>
  <si>
    <t>aleksandra.rogic@viocl.hr</t>
  </si>
  <si>
    <t>(051)260-570</t>
  </si>
  <si>
    <t>099-3138925</t>
  </si>
  <si>
    <t>Leonard Vesel</t>
  </si>
  <si>
    <t>leonard.vesel@kd-cabranka.hr</t>
  </si>
  <si>
    <t>(051)821-459</t>
  </si>
  <si>
    <t>Dražen Resman</t>
  </si>
  <si>
    <t>051 /829-572</t>
  </si>
  <si>
    <t>091/6006890</t>
  </si>
  <si>
    <t>Andrej Marochini,dipl.ing.građ</t>
  </si>
  <si>
    <t>andrej.marochini@kdvik-rijeka.hr</t>
  </si>
  <si>
    <t>051/353-207</t>
  </si>
  <si>
    <t>Danijela Lenac,dipl.ing.prehr.tehn.</t>
  </si>
  <si>
    <t>danijela.lenac@kdvik-rijeka.hr</t>
  </si>
  <si>
    <t>051/353-304</t>
  </si>
  <si>
    <t>099/2114547</t>
  </si>
  <si>
    <t>Ervino Mrak, dipl.ing.</t>
  </si>
  <si>
    <t>ervino.mrak@liburnijske-vode.hr</t>
  </si>
  <si>
    <t>051 505 200</t>
  </si>
  <si>
    <t>Alenka Turković-Juričić, dipl.ing.</t>
  </si>
  <si>
    <t>alenka.turkovic@liburnijske-vode.hr</t>
  </si>
  <si>
    <t>051  500 245</t>
  </si>
  <si>
    <t>099 3132 245</t>
  </si>
  <si>
    <t>Ivan Lušić,struč.spec.ing.sec.</t>
  </si>
  <si>
    <t>ilusic@vrelo.hr</t>
  </si>
  <si>
    <t>(051)724-031</t>
  </si>
  <si>
    <t>Danijela kuparić,dipl.sanit.ing.</t>
  </si>
  <si>
    <t>dkuparic@vrelo.hr</t>
  </si>
  <si>
    <t>098-425-539</t>
  </si>
  <si>
    <t>Igor Uremović,dipl.ing</t>
  </si>
  <si>
    <t>igor.uremovic@vodovod-zrnovnica.hr</t>
  </si>
  <si>
    <t>(051)403-525</t>
  </si>
  <si>
    <t>Henrik Ježić,ing.</t>
  </si>
  <si>
    <t>henrik.jezic@vodovod-zrnovnica.hr</t>
  </si>
  <si>
    <t>(051)403-522</t>
  </si>
  <si>
    <t>091-2444003</t>
  </si>
  <si>
    <t>privreda@privreda-petrinja.hr</t>
  </si>
  <si>
    <t>Zdravko Perković,dipl.ing.</t>
  </si>
  <si>
    <t>zdravko.perkovic@privreda-petrinja.hr</t>
  </si>
  <si>
    <t>mr.sc. Ljiljana Brižić, dipl.ing.biol.</t>
  </si>
  <si>
    <t>ljiljana.brizic@sisackivodovod.hr</t>
  </si>
  <si>
    <t>Božo Trivanović, dipl.ing.</t>
  </si>
  <si>
    <t>direktor@komunalac-dvor.hr</t>
  </si>
  <si>
    <t>info@komunalac-dvor.hr</t>
  </si>
  <si>
    <t>Matija Rom</t>
  </si>
  <si>
    <t>u izradi</t>
  </si>
  <si>
    <t>Mislav Muža, dipl.ing.</t>
  </si>
  <si>
    <t>mislavmuza@gmail.com</t>
  </si>
  <si>
    <t>komunalac@sk.t-com.hr</t>
  </si>
  <si>
    <t>Ivana Švaga-Delić, ing.građ.</t>
  </si>
  <si>
    <t>isdelic@jp-komunalac.hr</t>
  </si>
  <si>
    <t>Tomislav Žličarić</t>
  </si>
  <si>
    <t>tomislav.zlicaric@jp-komunalac.hr</t>
  </si>
  <si>
    <t>mr. Mijo Šepak</t>
  </si>
  <si>
    <t>direktor@moslavina-kutina.hr</t>
  </si>
  <si>
    <t>Renato Beronić,dipl.ing.</t>
  </si>
  <si>
    <t>renato.beronic@moslavina-kutina.hr</t>
  </si>
  <si>
    <t>Danijel Lenart</t>
  </si>
  <si>
    <t>info@lipkom.hr</t>
  </si>
  <si>
    <t>Davor Živković</t>
  </si>
  <si>
    <t>davor@lipkom.hr</t>
  </si>
  <si>
    <t>Mario Filipović</t>
  </si>
  <si>
    <t>mario.filipovic@vodovod-novska.hr</t>
  </si>
  <si>
    <t>Krešimir Stublija</t>
  </si>
  <si>
    <t>kstublija@gmail.com</t>
  </si>
  <si>
    <t>vio.topusko@post.ht.hr</t>
  </si>
  <si>
    <t>Tomislav Perčinlić, dipl.ing.str.</t>
  </si>
  <si>
    <t>Branko Vazgeč, dipl.ing.kem.tehn.</t>
  </si>
  <si>
    <t>vazgec@komunalno-knin.hr</t>
  </si>
  <si>
    <t>Tel: 022/660049; direktini 022/668224</t>
  </si>
  <si>
    <t>Davor Jakelić, dipl.ing.građ.</t>
  </si>
  <si>
    <t>rad-drnis@si.t-com.hr</t>
  </si>
  <si>
    <t>022/886-701</t>
  </si>
  <si>
    <t xml:space="preserve">Marta Vujević,
mag.chem.
</t>
  </si>
  <si>
    <t>martavujevic.rad@gmail.com</t>
  </si>
  <si>
    <t>091 752 7161</t>
  </si>
  <si>
    <t xml:space="preserve">Miho Mioč </t>
  </si>
  <si>
    <t xml:space="preserve">miho.mioc@vodovodsib.hr </t>
  </si>
  <si>
    <t xml:space="preserve">022 311860 </t>
  </si>
  <si>
    <t xml:space="preserve">Zoran Sekso </t>
  </si>
  <si>
    <t xml:space="preserve">zoran.sekso@vodovodsib.hr </t>
  </si>
  <si>
    <t xml:space="preserve">022 778108 </t>
  </si>
  <si>
    <t>JOVANKA ILIĆ</t>
  </si>
  <si>
    <t>komunalno.biskupija@gmail.com</t>
  </si>
  <si>
    <t>022/660 332</t>
  </si>
  <si>
    <t>091/202 72 92</t>
  </si>
  <si>
    <t>Ljiljana Gašpar</t>
  </si>
  <si>
    <t>022 681 270</t>
  </si>
  <si>
    <t>Mijo Cicvarić</t>
  </si>
  <si>
    <t xml:space="preserve">022 681 270
</t>
  </si>
  <si>
    <t>Mladen Stanko, mag. oec.</t>
  </si>
  <si>
    <t>stanko.mladen@ivkom.hr</t>
  </si>
  <si>
    <t>042/770 560</t>
  </si>
  <si>
    <t>Ranko Zbodulja, ing građ.</t>
  </si>
  <si>
    <t>ranko.zbodulja@ivkom.hr</t>
  </si>
  <si>
    <t>042/ 770 550</t>
  </si>
  <si>
    <t>099/277 0556</t>
  </si>
  <si>
    <t>042/406 406</t>
  </si>
  <si>
    <t>Nikolina Novotny Horčička, dipl. ing.</t>
  </si>
  <si>
    <t>042/406 462</t>
  </si>
  <si>
    <t>098/248 691</t>
  </si>
  <si>
    <t>vodakom@vodakom.hr</t>
  </si>
  <si>
    <t>033 782 202</t>
  </si>
  <si>
    <t>ANTONIO VIDOVIĆ</t>
  </si>
  <si>
    <t>099 249 29 57</t>
  </si>
  <si>
    <t>virkom@virkom.hr</t>
  </si>
  <si>
    <t>033 722 714</t>
  </si>
  <si>
    <t>SLAVKO KEPEC</t>
  </si>
  <si>
    <t>laboratorij@virkom.hr</t>
  </si>
  <si>
    <t>098 297 285</t>
  </si>
  <si>
    <t>papuk.doo@vt.t-com.hr</t>
  </si>
  <si>
    <t>033 673 103</t>
  </si>
  <si>
    <t>komrad@vt.htnet.hr</t>
  </si>
  <si>
    <t>033 551 252</t>
  </si>
  <si>
    <t>VLADO KOČIŠ</t>
  </si>
  <si>
    <t>vlado.komrad@gmail.com</t>
  </si>
  <si>
    <t>095 455 12 01</t>
  </si>
  <si>
    <t>Dražen Milinković,dipl.ing.</t>
  </si>
  <si>
    <t>uprava@vvk.hr</t>
  </si>
  <si>
    <t>032 306 151</t>
  </si>
  <si>
    <t>032 354 745</t>
  </si>
  <si>
    <t>Vilim Čuljak,dipl.ing.</t>
  </si>
  <si>
    <t>vilim.culjak@gmail.com</t>
  </si>
  <si>
    <t>032 827 350</t>
  </si>
  <si>
    <t>Joško Radanović,dipl.ing.</t>
  </si>
  <si>
    <t>joskoradanovic@gmail.com</t>
  </si>
  <si>
    <t>032 827 380</t>
  </si>
  <si>
    <t>Branimir Filipović</t>
  </si>
  <si>
    <t>drenovci@vk.t-com.hr</t>
  </si>
  <si>
    <t>032 861 244</t>
  </si>
  <si>
    <t>032 861 644</t>
  </si>
  <si>
    <t>098 217 909</t>
  </si>
  <si>
    <t>Ilija Lešić</t>
  </si>
  <si>
    <t>lesic@komunalac-zu.hr</t>
  </si>
  <si>
    <t>032 827 998</t>
  </si>
  <si>
    <t>komunalno.trgovacko.drustvo@vk.htnet.hr</t>
  </si>
  <si>
    <t>032 882 371</t>
  </si>
  <si>
    <t>091 411 4202</t>
  </si>
  <si>
    <t>vodovod-grada-vukovara@vu.t-com.hr</t>
  </si>
  <si>
    <t>032 424 707</t>
  </si>
  <si>
    <t>Zdravko Vuković,ing.el.</t>
  </si>
  <si>
    <t>zdravko.vukovic@vgv.hr</t>
  </si>
  <si>
    <t>032 424 744</t>
  </si>
  <si>
    <t>098 467 571</t>
  </si>
  <si>
    <t>MARKO GALE</t>
  </si>
  <si>
    <t>099-3252777</t>
  </si>
  <si>
    <t>023/773-728</t>
  </si>
  <si>
    <t>STJEPAN LIGUTIĆ</t>
  </si>
  <si>
    <t>kd-dugiotok@net.hr</t>
  </si>
  <si>
    <t>023/377230</t>
  </si>
  <si>
    <t>VODOVOD I ODVODNJA D.O.O. 
(6252908933) KRALJA TOMISLAVA 11, BENKOVAC</t>
  </si>
  <si>
    <t>HRVOJE BURA</t>
  </si>
  <si>
    <t>023/681034</t>
  </si>
  <si>
    <t>IRENA BULJANOVIĆ</t>
  </si>
  <si>
    <t>irena.buljanovic@kd-pag.hr</t>
  </si>
  <si>
    <t>023/600877</t>
  </si>
  <si>
    <t>info@kd-pag.hr</t>
  </si>
  <si>
    <t>023/600878</t>
  </si>
  <si>
    <t>099-2557553</t>
  </si>
  <si>
    <t>DUBRAVKO POGORILIĆ</t>
  </si>
  <si>
    <t>vodovodpov@gmail.com</t>
  </si>
  <si>
    <t>023/692959</t>
  </si>
  <si>
    <t>BRANKO VUČKOVIĆ</t>
  </si>
  <si>
    <t>099-4952135</t>
  </si>
  <si>
    <t>BRANKO KOLEGA</t>
  </si>
  <si>
    <t>direktor@otok-ugljan.hr</t>
  </si>
  <si>
    <t xml:space="preserve"> - </t>
  </si>
  <si>
    <t>091-2863759</t>
  </si>
  <si>
    <t>v.d. JOSIP BURČUL</t>
  </si>
  <si>
    <t>procelnik@opcina-kukljica.hr</t>
  </si>
  <si>
    <t>023/373229</t>
  </si>
  <si>
    <t>MIRJANA KOŠĆICA</t>
  </si>
  <si>
    <t>mirjana.koscica@gmail.com</t>
  </si>
  <si>
    <t>023/373223</t>
  </si>
  <si>
    <t>TOMISLAV MATEK</t>
  </si>
  <si>
    <t>tomislav.matek@vodovod-zadar.hr</t>
  </si>
  <si>
    <t>023/282902</t>
  </si>
  <si>
    <t>NICOLETTA BEROVIĆ</t>
  </si>
  <si>
    <t>nicoletta.berovic@vodovod-zadar.hr</t>
  </si>
  <si>
    <t>023/322517</t>
  </si>
  <si>
    <t>091-1122066</t>
  </si>
  <si>
    <t>MARIN COLIĆ</t>
  </si>
  <si>
    <t>info@komunalac.com</t>
  </si>
  <si>
    <t>023/383510</t>
  </si>
  <si>
    <t>IVAN PERAIĆ</t>
  </si>
  <si>
    <t>ivanp@komunalac.com</t>
  </si>
  <si>
    <t>091-3834603</t>
  </si>
  <si>
    <t>HRVOJE BAŠIĆ</t>
  </si>
  <si>
    <t>vodovod.vir.d.o.o@zd.t-com.hr</t>
  </si>
  <si>
    <t>023/362608</t>
  </si>
  <si>
    <t>mario.brnabic@vode-jastrebarsko.hr</t>
  </si>
  <si>
    <t>01 6281 189</t>
  </si>
  <si>
    <t>Tomislav Ciban, dipl.ing.</t>
  </si>
  <si>
    <t>tomislav.ciban@vode-jastrebarsko.hr</t>
  </si>
  <si>
    <t xml:space="preserve">VG Vodoopskrba d.o.o. 
(62462242629) Ulica kneza Ljudevita Posavskog 45, 10410 Velika Gorica </t>
  </si>
  <si>
    <t>vgvodoopskrba@vgvodoopskrba.hr</t>
  </si>
  <si>
    <t>01 6566 800</t>
  </si>
  <si>
    <t>Kata Gorenc, dipl.ing.</t>
  </si>
  <si>
    <t>laboratorij@vgvodoopskrba.hr</t>
  </si>
  <si>
    <t>01 6566 794</t>
  </si>
  <si>
    <t>0992315890</t>
  </si>
  <si>
    <t>Danijel Tadić, ing.</t>
  </si>
  <si>
    <t>danijel.tadic@bistra.hr</t>
  </si>
  <si>
    <t>01 3390 461</t>
  </si>
  <si>
    <t>Tomislav Majdančić, dipl.ing.</t>
  </si>
  <si>
    <t>0992116674</t>
  </si>
  <si>
    <t>Marko Bilobrk</t>
  </si>
  <si>
    <t>mbilobrk.komunalno.ks@gmail.com</t>
  </si>
  <si>
    <t>01 6289 480</t>
  </si>
  <si>
    <t>Ivan Kos</t>
  </si>
  <si>
    <t>info@vodovodklincasela.hr</t>
  </si>
  <si>
    <t>0989080941</t>
  </si>
  <si>
    <t>Svjetlana Ognjanovac Josipović</t>
  </si>
  <si>
    <t>opcina.zumberak@zg.t-com.hr</t>
  </si>
  <si>
    <t>01 6279 907</t>
  </si>
  <si>
    <t>Mario Strižak, dipl.ing.</t>
  </si>
  <si>
    <t>mario.strizak@pisarovina.hr</t>
  </si>
  <si>
    <t>01 6292 257</t>
  </si>
  <si>
    <t>Ana Novotny</t>
  </si>
  <si>
    <t>ana.novotny@pisarovina.hr</t>
  </si>
  <si>
    <t>0996292258</t>
  </si>
  <si>
    <t>Željko Majcen, upr.prav.</t>
  </si>
  <si>
    <t>vodovod@komunalno-zapresic.hr</t>
  </si>
  <si>
    <t>01 3310 315; 01 3310 789</t>
  </si>
  <si>
    <t>Nevenka Capuder, dip.ing.</t>
  </si>
  <si>
    <t>ncapuder@komunalno-zapresic.hr</t>
  </si>
  <si>
    <t>01 3310 170</t>
  </si>
  <si>
    <t>0913300913</t>
  </si>
  <si>
    <t>Vlašić Davor, ing</t>
  </si>
  <si>
    <t>vode.krasic@zg.t-com.hr</t>
  </si>
  <si>
    <t>01 6270 884</t>
  </si>
  <si>
    <t>098248543</t>
  </si>
  <si>
    <t>Tomislav Masten, dipl.polit.</t>
  </si>
  <si>
    <t>tomislav.masten@viozz.hr</t>
  </si>
  <si>
    <t>01 3492 100</t>
  </si>
  <si>
    <t>01 2753 255</t>
  </si>
  <si>
    <t>zdravka.pankretic@viozz.hr</t>
  </si>
  <si>
    <t>098212705</t>
  </si>
  <si>
    <t xml:space="preserve">Način i mjesto gdje se informacije mogu naći </t>
  </si>
  <si>
    <t>Internet stranica</t>
  </si>
  <si>
    <t>Račun za vodu,</t>
  </si>
  <si>
    <t>Loklane novine</t>
  </si>
  <si>
    <t>Godišnji izvještaj</t>
  </si>
  <si>
    <t>ostalo…</t>
  </si>
  <si>
    <t>Godina</t>
  </si>
  <si>
    <t xml:space="preserve">Uveden HACCP  sustav </t>
  </si>
  <si>
    <t xml:space="preserve">Sustav certificiran od certifikacijske kuće </t>
  </si>
  <si>
    <t>mr.sc. Josip Majer, dipl. ing.; mr.sc. Romana Čalić, dipl. ing.</t>
  </si>
  <si>
    <t>josip.majer@zgh.hr; romana.calic@vio.hr</t>
  </si>
  <si>
    <t>01/6163 172; 01/6163 641</t>
  </si>
  <si>
    <t>091/6187 995; 091/6187 762</t>
  </si>
  <si>
    <t>VIRKOM d.o.o. 
(55802054231) Kralja Petra Krešimira IV 30, 33000 Virovitica</t>
  </si>
  <si>
    <t xml:space="preserve">035 405 730 </t>
  </si>
  <si>
    <t xml:space="preserve">Pravna osoba informira javnost o kvaliteti vode za piće </t>
  </si>
  <si>
    <t>098221499; 0996866747</t>
  </si>
  <si>
    <t xml:space="preserve">KOMUNALNO PODUZEĆE d.o.o.
(87214344239) Ulica Drage Grdenića 7, 48260 Križevci </t>
  </si>
  <si>
    <t>091/890 5819</t>
  </si>
  <si>
    <t>www.kg-park.hr</t>
  </si>
  <si>
    <t>vodocrpilište Donji Miholjac</t>
  </si>
  <si>
    <t>ne</t>
  </si>
  <si>
    <t>da</t>
  </si>
  <si>
    <t>Izvorišta Studeno, Komadinovo i Ljeskovo</t>
  </si>
  <si>
    <t>minmalna</t>
  </si>
  <si>
    <t>600 m3</t>
  </si>
  <si>
    <t>laboratorij zavoda za javno zdravstvo</t>
  </si>
  <si>
    <t>kloriranje</t>
  </si>
  <si>
    <t>isosan G, mješa se ručno pa klorinator automatski dozira</t>
  </si>
  <si>
    <t>Izvorište Dretulja</t>
  </si>
  <si>
    <t>minimalna</t>
  </si>
  <si>
    <t>160m3</t>
  </si>
  <si>
    <t>www.komunalac-slunj.hr</t>
  </si>
  <si>
    <t>rijeka Slunjčica</t>
  </si>
  <si>
    <t>onečišćenja uslijed elementarinh nepogoda, nepravilno rukovanje kemijskim sredstvima, prometne nezgode na državnoj cesti D1</t>
  </si>
  <si>
    <t>Koagulacija, taloženje, filtriranje</t>
  </si>
  <si>
    <t>VS Melnica   800 m3 VS Novo Selo   60 m3 VS Čardak   90 m3 VS Lađevac   200 m3</t>
  </si>
  <si>
    <t>Krunoslav Horjan dipl.ing.el.</t>
  </si>
  <si>
    <t xml:space="preserve">www.dj-vodovod.hr </t>
  </si>
  <si>
    <t>Trslana</t>
  </si>
  <si>
    <t>Mala</t>
  </si>
  <si>
    <t>Klorni dioksid (ClO2)</t>
  </si>
  <si>
    <t>Breznica</t>
  </si>
  <si>
    <t>Srednja</t>
  </si>
  <si>
    <t>Na crpilištu Breznica ne postoji prerada i nema dezinfekcije, voda je tehnološka, a potrošaći su prilikom sklapanja Ugovora o priključenju upoznati s tim da voda nije za ljjusku upotrebu tj. za piće.</t>
  </si>
  <si>
    <t>Kućanci</t>
  </si>
  <si>
    <t>1x200; 1x34</t>
  </si>
  <si>
    <t>Semeljci</t>
  </si>
  <si>
    <t>KLASA: UP/I-541-02/16-03/05; URBROJ: 534-07-1-1-6/3-16-3</t>
  </si>
  <si>
    <t>Da, predviđen prestanak crpljenja</t>
  </si>
  <si>
    <t>Šumarija-Gaj</t>
  </si>
  <si>
    <t>2x1500; 2x200</t>
  </si>
  <si>
    <t>098 317 592</t>
  </si>
  <si>
    <t>www.cvorkovac.hr</t>
  </si>
  <si>
    <t>LEKIĆ</t>
  </si>
  <si>
    <t>KLASA:UP/i-541
02/16-03/09
URBROJ:534-07-1-1-6/3-16-2     20.06.2016</t>
  </si>
  <si>
    <t>01.07.2013.</t>
  </si>
  <si>
    <t>poboljšanje rada
crpilišta i nova 
ulaganja preko
sustava RVS</t>
  </si>
  <si>
    <t>Trazeni parametri u
 prethodnim kolonama molimo Vas popuniti prema priloženoj  analizi.</t>
  </si>
  <si>
    <t>VODOVOD OSIJEK</t>
  </si>
  <si>
    <t xml:space="preserve">Ne </t>
  </si>
  <si>
    <t>KLASA:UP/i-541
02/16-03/02
URBROJ:534-07-1-1-6/3-16-3     20.06.2016</t>
  </si>
  <si>
    <t xml:space="preserve">poboljšanje rada
crpilišta i nova 
ulaganja </t>
  </si>
  <si>
    <t xml:space="preserve">KOMUNALAC vodoopskrba i odvodnja d.o.o. 
(13670112490) Frana Supila 173, 51300 Delnice </t>
  </si>
  <si>
    <t>Jazbina, Korito, Veliki Žljeb</t>
  </si>
  <si>
    <t>broj stanovnika  854</t>
  </si>
  <si>
    <t>Kupica</t>
  </si>
  <si>
    <t>broj stanovnika  6447</t>
  </si>
  <si>
    <t>Vrelo Ličanke</t>
  </si>
  <si>
    <t>Multimedijski tlačni filteri</t>
  </si>
  <si>
    <t xml:space="preserve">Gločevac, Mrzlica, Mihićevo, Šćurak, Maljenica </t>
  </si>
  <si>
    <t>Svi oslali su gravitacijsko-tlačni sustavi</t>
  </si>
  <si>
    <t>Skrad I, Skrad II, Skrad III, Frankopan Josipovac, Stari Laz</t>
  </si>
  <si>
    <t>Skrad I, Skrad II, Skrad III,</t>
  </si>
  <si>
    <t>Hribac</t>
  </si>
  <si>
    <t>Kicelj</t>
  </si>
  <si>
    <t>Željeznička stanica Skrad, Vodica</t>
  </si>
  <si>
    <t>broj stanovnika  839</t>
  </si>
  <si>
    <t>Vodica</t>
  </si>
  <si>
    <t>broj stanovnika  35</t>
  </si>
  <si>
    <t>Dejana Šipoš, mag.ing.aedif. Rukovoditeljica PJ vodovodna mreža, Miroslav Carič -Rukovoditelj PJ proizvodnje vode</t>
  </si>
  <si>
    <t>099/5740202</t>
  </si>
  <si>
    <t>http://www.vodoopskrba-darda.hr/</t>
  </si>
  <si>
    <t>DA</t>
  </si>
  <si>
    <t>"Crpilište Konkološ"</t>
  </si>
  <si>
    <t xml:space="preserve">nema </t>
  </si>
  <si>
    <t>700 m3</t>
  </si>
  <si>
    <t>http://www.kdvik-rijeka.hr</t>
  </si>
  <si>
    <t>Nepoznato, REGIONALNI VODOVOD "GORSKI KOTAR"</t>
  </si>
  <si>
    <t>Liburnijske vode - Kavrani Breg</t>
  </si>
  <si>
    <t>Rječina, Zvir, Martinšćica, Dobrica, Dobra, Perilo</t>
  </si>
  <si>
    <t>Mutnoća ( nepovoljne hidrološke prilike, obilne kiše, uzrokovale su zamućenje vode izvorišta)</t>
  </si>
  <si>
    <t>22.11.2017.</t>
  </si>
  <si>
    <t>01.12.2017.</t>
  </si>
  <si>
    <t>nakon pada mutnoće vode izvorišta provedeno ispiranje cijelog vodoopskrbog sustava (vodosprema i vodoopskrnih cjevovoda)</t>
  </si>
  <si>
    <t>U periodu zamućenja vode izvorišta pokrenut Operativni planza provedbu mjera u slučaju izvanrednih prilika u vodoopskbnom sustavu KDVIKI-obavještenjo stručno povjerenstvo, sanitarna inspekcija, NZZJZ i potrošaći</t>
  </si>
  <si>
    <t>cabar.hr</t>
  </si>
  <si>
    <t>60-70 m3</t>
  </si>
  <si>
    <t>50-60 m3</t>
  </si>
  <si>
    <t>50-60</t>
  </si>
  <si>
    <t>Novo Selište Vodoopskrba Kupa</t>
  </si>
  <si>
    <t>komunalno-drustvo-biskupija.hr</t>
  </si>
  <si>
    <t>IZVOR KOSOVČICE</t>
  </si>
  <si>
    <t>LOPUŠKO VRELO</t>
  </si>
  <si>
    <t>www.komunalno-knin.hr</t>
  </si>
  <si>
    <t>Šimića Vrelo</t>
  </si>
  <si>
    <t xml:space="preserve">Akcident u zoni sanitarne zaštite, osobito dio pogranične zone sa BiH </t>
  </si>
  <si>
    <t>Dezinfekcija</t>
  </si>
  <si>
    <t>www.virkom.hr</t>
  </si>
  <si>
    <t>Crpilište Bikana Virovitica</t>
  </si>
  <si>
    <t>potencijalna mogućnost postoji</t>
  </si>
  <si>
    <t>pješčani filtri</t>
  </si>
  <si>
    <t>-</t>
  </si>
  <si>
    <t>www.komunalije-sumus.com.hr</t>
  </si>
  <si>
    <t>Skela</t>
  </si>
  <si>
    <t>Rekonstrukcija dotrajalih cjevovoda na više lokacija</t>
  </si>
  <si>
    <t>Pojave odstupanja se odnose na željezo i ukupan broja bakterija te se pojavljuju sporadično na različitim mjestima uzorkovanja</t>
  </si>
  <si>
    <t xml:space="preserve">www.vgv.hr </t>
  </si>
  <si>
    <t>Vodozahvat Dunav
i
Crpilište Cerić</t>
  </si>
  <si>
    <t>Odluka o zaštiti izvorišta "Cerić" i Odluka o zaštiti zahvata vode na Dunavu</t>
  </si>
  <si>
    <t>Koagulacija, flokulacija, taloženje, filtriranje</t>
  </si>
  <si>
    <t>laboratorij@varkom.com</t>
  </si>
  <si>
    <t>www.varkom.hr</t>
  </si>
  <si>
    <t xml:space="preserve">Bartolovec; miješano Bartolovec i Vinokovščak; miješano Belski Dol i Bartolovec </t>
  </si>
  <si>
    <t>Belski Dol</t>
  </si>
  <si>
    <t>500 m3</t>
  </si>
  <si>
    <t>Vinokovščak</t>
  </si>
  <si>
    <t>098-474-517</t>
  </si>
  <si>
    <t>www:vodovod.com</t>
  </si>
  <si>
    <t>115.062 
(procjena samo za VS Osijek)</t>
  </si>
  <si>
    <t>52.555
 (broj korisnika - kućanstva)</t>
  </si>
  <si>
    <t>Crpilište Vinogradi</t>
  </si>
  <si>
    <t>regulirano utvrđenim zonama sanitarne zaštite</t>
  </si>
  <si>
    <r>
      <t>10.000 m</t>
    </r>
    <r>
      <rPr>
        <vertAlign val="superscript"/>
        <sz val="8"/>
        <rFont val="Arial Narrow"/>
        <family val="2"/>
        <charset val="238"/>
      </rPr>
      <t>3</t>
    </r>
  </si>
  <si>
    <t>URBROJ:534-07-1-1-6/3-16-3 KLASA:UP/I-541-02/16-03/02 od 20.lipnja 2016.</t>
  </si>
  <si>
    <t>1.7.2019.</t>
  </si>
  <si>
    <t>50 µg As/l</t>
  </si>
  <si>
    <t>cca 540</t>
  </si>
  <si>
    <t xml:space="preserve">Izgradnja  postrojenja za dvostupanjsku filtraciju na pješčano-kvarcnim filterima u kombinaciji sa ozonizacijom </t>
  </si>
  <si>
    <t xml:space="preserve">ISPORUKA VODE DRUGIM ISPORUČITELJIMA:Čepin, Čepinski Martinci, Čokadinci, Bijelo Brdo </t>
  </si>
  <si>
    <t>Šumetlica</t>
  </si>
  <si>
    <t>mala</t>
  </si>
  <si>
    <t>150m3</t>
  </si>
  <si>
    <t>materijal mreze-PEHD, cement, azbest</t>
  </si>
  <si>
    <t>049 588 623</t>
  </si>
  <si>
    <t>www zagorski-vodovod.hr</t>
  </si>
  <si>
    <t>Izvorište Belečka Selnica</t>
  </si>
  <si>
    <t xml:space="preserve">Nema </t>
  </si>
  <si>
    <t>Izvorište Belečka Selnica, Lobor - miješana voda</t>
  </si>
  <si>
    <t>Izvorište Lobor</t>
  </si>
  <si>
    <t>Osima podzemne vode u sustav ide i površinska voda iz potoka prije filtracije pješčanim filtrima pročišćava u taložnicama - taloženje</t>
  </si>
  <si>
    <t>Izvorište Lobor, Šibice - miješana voda</t>
  </si>
  <si>
    <t>Izvorište Mlačine Grabari</t>
  </si>
  <si>
    <t>Izvorište Osredek Desinički</t>
  </si>
  <si>
    <t>Nema</t>
  </si>
  <si>
    <t>Izvorište Šibice</t>
  </si>
  <si>
    <t>NE</t>
  </si>
  <si>
    <t xml:space="preserve">VODORAD d.o.o. 
(61359571034) Trg dr. Franje Tuđmana 6, 31511 Đurđenovac </t>
  </si>
  <si>
    <t>Vodocrpilište Đurđenovac</t>
  </si>
  <si>
    <t>www.urednost.hr</t>
  </si>
  <si>
    <t>Vinogradi</t>
  </si>
  <si>
    <t>ne koristi se (VODOVOD-OSIJEK d.o.o. isporučuje vodu)</t>
  </si>
  <si>
    <t>250 m3</t>
  </si>
  <si>
    <t>Ur.br.:534-07-1-1-6/3-16-3, Klasa: UP/I-541-02/16-03/04, 9.6.2016.</t>
  </si>
  <si>
    <t>uklanjanje slijepih krakova stvaranjem prstenova vodovodne mreže</t>
  </si>
  <si>
    <t>www.vvk.hr</t>
  </si>
  <si>
    <t>Boja+Mutnoća</t>
  </si>
  <si>
    <t>Dezinfekcija radi po potrebi</t>
  </si>
  <si>
    <t>Veliki kraj</t>
  </si>
  <si>
    <t>Klasa: UP/I-541-02/16-03/16 UR.BROJ: 534-07-1-1-3/3-16-9</t>
  </si>
  <si>
    <t>Priključenje vodoopskrbnog sustava Starih Jankovaca na regionalni vodovod</t>
  </si>
  <si>
    <t>Livade</t>
  </si>
  <si>
    <t>Apševci, Lipovac, Podgrađe</t>
  </si>
  <si>
    <t>Barbine</t>
  </si>
  <si>
    <t>Klasa: UP/I-541-02/16-03/16 UR.BROJ: 534-07-1-1-3/3-16-4</t>
  </si>
  <si>
    <t>As 50µg/l</t>
  </si>
  <si>
    <t>Priključenje vodoopskrbnog sustava Lipovca na regionalni vodovod</t>
  </si>
  <si>
    <t>Berića plac</t>
  </si>
  <si>
    <t>Klasa: UP/I-541-02/16-03/16 UR.BROJ: 534-07-1-1-3/3-16-5</t>
  </si>
  <si>
    <t>Priključenje vodoopskrbnog sustava Marinaca na regionalni vodovod</t>
  </si>
  <si>
    <t>Kod crkve</t>
  </si>
  <si>
    <t>Ekonomija</t>
  </si>
  <si>
    <t>Klasa: UP/I-541-02/16-03/16 UR.BROJ: 534-07-1-1-3/3-16-6</t>
  </si>
  <si>
    <t>Mn 100µg/l  i As 50µg/l</t>
  </si>
  <si>
    <t>Priključenje vodoopskrbnog sustava Mirkovaca na regionalni vodovod</t>
  </si>
  <si>
    <t>Park</t>
  </si>
  <si>
    <t>Boja</t>
  </si>
  <si>
    <t>Klasa: UP/I-541-02/16-03/16 UR.BROJ: 534-07-1-1-3/3-16-8</t>
  </si>
  <si>
    <t>Priključenje vodoopskrbnog sustava Nuštra na regionalni vodovod</t>
  </si>
  <si>
    <t>Amonij+Nitrati</t>
  </si>
  <si>
    <t>Klasa: UP/I-541-02/16-03/15 UR.BROJ: 534-07-1-1-3/3-16-5</t>
  </si>
  <si>
    <t>Priključenje vodoopskrbnog sustava Otoka na regionalni vodovod</t>
  </si>
  <si>
    <t>Topolik</t>
  </si>
  <si>
    <t>Priključenje vodoopskrbnog sustava Privlake na regionalni vodovod</t>
  </si>
  <si>
    <t>Sikirevci</t>
  </si>
  <si>
    <t>Uzorkovanje: jednom dnevno, jednom tjedno, tri puta mjesečno i jednom mjesečno</t>
  </si>
  <si>
    <t>Viganj</t>
  </si>
  <si>
    <t>Klasa: UP/I-541-02/16-03/16 UR.BROJ: 534-07-1-1-3/3-16-10</t>
  </si>
  <si>
    <t>Priključenje vodoopskrbnog sustava Slakovaca na regionalni vodovod</t>
  </si>
  <si>
    <t>Amonij+Mangan</t>
  </si>
  <si>
    <t>Klasa: UP/I-541-02/16-03/16 UR.BROJ: 534-07-1-1-3/3-16-11</t>
  </si>
  <si>
    <t>Priključenje vodoopskrbnog sustava Strošinaca na regionalni vodovod</t>
  </si>
  <si>
    <t>Centar</t>
  </si>
  <si>
    <t>Klasa: UP/I-541-02/16-03/16 UR.BROJ: 534-07-1-1-3/3-16-12</t>
  </si>
  <si>
    <t>Sojara</t>
  </si>
  <si>
    <t>Amonij+Boja+Mutnoća</t>
  </si>
  <si>
    <t>Klasa: UP/I-541-02/16-03/16 UR.BROJ: 534-07-1-1-3/3-16-13</t>
  </si>
  <si>
    <t>Priključenje vodoopskrbnog sustava Vrbanje na regionalni vodovod</t>
  </si>
  <si>
    <t>uprava@vodneusluge-bj.hr</t>
  </si>
  <si>
    <t>043/622-100</t>
  </si>
  <si>
    <t>razvojinvesticije@vodneusluge-bj.hr</t>
  </si>
  <si>
    <t>043/622-115</t>
  </si>
  <si>
    <t>099/211-2894</t>
  </si>
  <si>
    <t>http://vodneusluge-bj.hr/</t>
  </si>
  <si>
    <t>http://vodneusluge-bj.hr/vodoopskrba/vodocrpiliste/kvaliteta-vode</t>
  </si>
  <si>
    <t>Vodocrpilište Delovi</t>
  </si>
  <si>
    <t xml:space="preserve">Uspostavljene su zaštitne zone. Prva zaštitna zona ograđena. </t>
  </si>
  <si>
    <t>2100 + 4000 m3</t>
  </si>
  <si>
    <t>Nadležni IVU su Komunalije d.o.o. Đurđevac</t>
  </si>
  <si>
    <t>www.medjimurske-vode.hr</t>
  </si>
  <si>
    <t>Nedelišće</t>
  </si>
  <si>
    <t>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t>
  </si>
  <si>
    <t>Prelog</t>
  </si>
  <si>
    <t>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 izgradnja zdenca Z-3 crpilišta Prelog za zahvat vode iz II vodonosnog sloja.</t>
  </si>
  <si>
    <t>www.vodovodklincasela.hr</t>
  </si>
  <si>
    <t>Popov Dol, Gonjeva, CS Kupinec</t>
  </si>
  <si>
    <t>Sustav je mješoviti (tlačno-gravitacijski), dezinfekcija vode se vrši Izosanom-G</t>
  </si>
  <si>
    <t>www.moslavina-kutina.hr</t>
  </si>
  <si>
    <t>Ravnik , Osekovo</t>
  </si>
  <si>
    <t>Nekontroliranim zagađenjem onečišćenim tvarima i njihovim procjeđivanjem u tlo</t>
  </si>
  <si>
    <t xml:space="preserve">Naselja koja nisu u sustavu vodoopskrbe:Banova Jaruga, Brinjani,Ilova,Jamarice,Janja Lipa,Krajiška Kutinica,Kutinica,Ludinica,Međurić,Mikleuška,Moslavačka Slatina,Stupovača,Zbjegovača </t>
  </si>
  <si>
    <t>Rijeka Zrmanja (Dolac)</t>
  </si>
  <si>
    <t xml:space="preserve">Nije naše crpilište pa nismo mogli sve odgovoriti. </t>
  </si>
  <si>
    <t>info@vodovodiodvodnja-senj.hr</t>
  </si>
  <si>
    <t>099260 1272 (Matija Šolić)</t>
  </si>
  <si>
    <t>www.vodovodiodvodnja-senj.hr</t>
  </si>
  <si>
    <t>Hrmotine (Tunel Gusić polje -HE Senj)</t>
  </si>
  <si>
    <r>
      <t>4600 m</t>
    </r>
    <r>
      <rPr>
        <sz val="8"/>
        <rFont val="Calibri"/>
        <family val="2"/>
        <charset val="238"/>
      </rPr>
      <t>³</t>
    </r>
  </si>
  <si>
    <t>Kupljena voda od Komunalca  Otočac</t>
  </si>
  <si>
    <t>200m³</t>
  </si>
  <si>
    <t>info@vodovod-dubrovnik.hr</t>
  </si>
  <si>
    <t>Svitava – Moševići</t>
  </si>
  <si>
    <t>Ur.broj: 534-07-1-1-3/3-16-8</t>
  </si>
  <si>
    <t>Ombla, Vrelo Šumet, Račevica</t>
  </si>
  <si>
    <t>Nereze</t>
  </si>
  <si>
    <t>Ur.broj:534-07-1-1-3/3-16-7</t>
  </si>
  <si>
    <t>Studenci</t>
  </si>
  <si>
    <t>Palata</t>
  </si>
  <si>
    <t>Galerija Žuljana</t>
  </si>
  <si>
    <t>Ur.broj:534-07-1-1-3/3-16-6</t>
  </si>
  <si>
    <t>Duboka ljuta, Zavrelje</t>
  </si>
  <si>
    <t>www.ponikve.hr</t>
  </si>
  <si>
    <t>EB-1, EB-2, EB-3</t>
  </si>
  <si>
    <t>stoka u slivu</t>
  </si>
  <si>
    <t>Bunar Paprati (EP-1)</t>
  </si>
  <si>
    <t>Izvorište Ponikve (CS Vela Fontana)</t>
  </si>
  <si>
    <t>stoka u slivu,mutnoća, željezo, mangan</t>
  </si>
  <si>
    <t>1. ZO Ponikve – naselje Strilčići nije u zoni pokrivenosti vodoopskrbom, a naselja Brozić, Glavotok, Kapovci, Kijac i Kosić nisu navedena u zoni vodoopskrbe; 2. ZP Ponikve – primarna dezinfekcija UV zračenje, a sekundarna dezinfekcija klor dioksid te natrijev hipoklorit zbog dužine vodoopskrbne mreže</t>
  </si>
  <si>
    <t>4. učestalost nadzora kvalitete vode – koristimo telemetrijski nadzor – on line praćenje parametara:
- ZO Baška – on line praćenje rezidualnog klora
- ZO Paprata – on line praćenje rezidualnog klora
- ZO Ponikve – on line praćenje mutnoće, kisika, elektrovodljivosti, rezidualnog klora
- ZO Stara Baška – on line praćenje mutnoće, elektrovodljivosti, temperature, pH, rezidualnog klora</t>
  </si>
  <si>
    <t>Bunar Stara Baška (SBZ-1)</t>
  </si>
  <si>
    <t>reverzna osmoza</t>
  </si>
  <si>
    <t>www.vrelo.hr</t>
  </si>
  <si>
    <t>Vodovod Hrvatsko primorje južni ogranak</t>
  </si>
  <si>
    <t>U ljetnom periodu u sustav vodoopskrbe se isporučuje i voda iz vlastitih bušotina te se u određenom omjeru miješa s vodom s kopna</t>
  </si>
  <si>
    <t>www.vode-vrbovsko.hr</t>
  </si>
  <si>
    <t>http://vode-vrbovsko.hr/index.php/vodoopskrba/analiza-vode-za-pice</t>
  </si>
  <si>
    <t>u nadležnosti Komunalca d.o.o. Delnice</t>
  </si>
  <si>
    <t>Draškovac</t>
  </si>
  <si>
    <t>Javorova kosa</t>
  </si>
  <si>
    <t>Ribnjak</t>
  </si>
  <si>
    <t>Topli potok</t>
  </si>
  <si>
    <t xml:space="preserve">     020  851 720</t>
  </si>
  <si>
    <t>www.vodovod-blato.hr</t>
  </si>
  <si>
    <t>Ukupno 5357m3</t>
  </si>
  <si>
    <t>Urbroj:534-07-1-1-3/3-16-8, Klasa:UP/I-541-02/16-03/13, Datum izdavanja, 30.prosinca 2016.</t>
  </si>
  <si>
    <t>30.12.2016.</t>
  </si>
  <si>
    <t>20.10.2018.</t>
  </si>
  <si>
    <t>do 400 mg/l</t>
  </si>
  <si>
    <t>Pejo Trgovčević</t>
  </si>
  <si>
    <t>pejo@vodoopskrba-kupa.hr</t>
  </si>
  <si>
    <t>(0)44 815 915, kućni 106</t>
  </si>
  <si>
    <t>Sanja Sklepić Vukadinović</t>
  </si>
  <si>
    <t>098/376-863</t>
  </si>
  <si>
    <t>tisak: NOVI SISAČKI TJEDNIK, web stranica</t>
  </si>
  <si>
    <t xml:space="preserve">VODOOPSKRBA KUPA D.O.O. OIB 26787524683, NOVO SELIŠTE bb, 44250 PETRINJA
</t>
  </si>
  <si>
    <t xml:space="preserve">VODOOPSKRBA KUPA D.O.O.  OIB 26787524683, NOVO SELIŠTE bb, 44250 PETRINJA
</t>
  </si>
  <si>
    <t>Sisački vodovod</t>
  </si>
  <si>
    <t>Vodozahvat Kupa</t>
  </si>
  <si>
    <t>SISAČKI VODOVOD</t>
  </si>
  <si>
    <t>nema spore FILTRACIJE</t>
  </si>
  <si>
    <t>10000 m3</t>
  </si>
  <si>
    <t>temperatura</t>
  </si>
  <si>
    <t>Klasa 541-02/12-04/16, Ur.Br. 534-09-1-1-3-/2-13-3 od 4. studenog 2013.g</t>
  </si>
  <si>
    <t>neograni</t>
  </si>
  <si>
    <t>www.humvio.hr</t>
  </si>
  <si>
    <t>Harina Zlaka</t>
  </si>
  <si>
    <t>Kloriranje</t>
  </si>
  <si>
    <t xml:space="preserve">Vodovod Hrvatsko Primorje-Južni ogranak d.o.o. Senj
(71631587007) Stara cesta 3, 53270 Senj </t>
  </si>
  <si>
    <t>vodovod-senj@gs.htnet.hr</t>
  </si>
  <si>
    <t>053 881 310</t>
  </si>
  <si>
    <t>Martina Galić Rukavina dipl.ing.</t>
  </si>
  <si>
    <t>kemija1@net.hr</t>
  </si>
  <si>
    <t>099 7312 576</t>
  </si>
  <si>
    <t>www.vodovod-hrvatsko-primorje.hr</t>
  </si>
  <si>
    <t>SV.Juraj,Lukovo,Klada,Starigrad,Vicići,Jurkuša,Miškovići,Šegote,Stinica,Jablanac,Dragičevići,Prizna,Karlobag,otok Rab,otok Pag</t>
  </si>
  <si>
    <t>Vodozahvat Hrmotine</t>
  </si>
  <si>
    <t>Hrmotine/Bačvice</t>
  </si>
  <si>
    <t>darkomum@gmail.com</t>
  </si>
  <si>
    <t>098 255 420</t>
  </si>
  <si>
    <t>www.baranjski-vodovod.hr</t>
  </si>
  <si>
    <t xml:space="preserve"> Novi Čeminac</t>
  </si>
  <si>
    <t>Koknološ</t>
  </si>
  <si>
    <t>nepoznato, drugi distributer</t>
  </si>
  <si>
    <t>na sustavu:1.500m3</t>
  </si>
  <si>
    <t>Prosine</t>
  </si>
  <si>
    <t>u sklopu crpilišta: 310m3 (2x155m3)</t>
  </si>
  <si>
    <t>Topolje</t>
  </si>
  <si>
    <t>u sklopu crpilišta: 600m3 (2x300m3), 100m3, 150m3 / na sustavu: 200m3 (2x100m3)</t>
  </si>
  <si>
    <t>Prezdan</t>
  </si>
  <si>
    <t xml:space="preserve">Naselja u kojima se distribuira: Donja Bučica, Donji Viduševac, Dvorišće, Glina, Gornje Taborište, Gornji Selkovac, Gornji Viduševac, Hađer, Kihalac, Majske Poljane, Marinbrod, Novo Selo Glinsko, Prekopa, Šatornja, Velika Solina                                           sustav: kombinacija talčni-gravitacijski      </t>
  </si>
  <si>
    <t>Mario Brnabić, dipl.oec.</t>
  </si>
  <si>
    <t>91/2441874</t>
  </si>
  <si>
    <t>www.vode-jastrebarsko.hr</t>
  </si>
  <si>
    <t>Hrašća</t>
  </si>
  <si>
    <t>1.100 m3</t>
  </si>
  <si>
    <t>Sopote</t>
  </si>
  <si>
    <t>1.175 m3</t>
  </si>
  <si>
    <t>Gornja Draga, Srednja Draga,    Perlić Mlin, Prodin Dol 1 i Prodin Dol 2</t>
  </si>
  <si>
    <t>Blizina prometnice  prema kamenolomu kojom se kamionima odvozi materijal iz kamenoloma</t>
  </si>
  <si>
    <t>1.107 m3</t>
  </si>
  <si>
    <t>PETRUŠEVEC</t>
  </si>
  <si>
    <t>Pripada VIO Zagreb</t>
  </si>
  <si>
    <t>BLANJE</t>
  </si>
  <si>
    <t>330 m3</t>
  </si>
  <si>
    <t>Naselja koja nedostaju,a dio su opskrbne zone:Luka,Greda,Lonjica. U ovu zonu ne pripada naselje Cerje.</t>
  </si>
  <si>
    <t>CUGOVEC</t>
  </si>
  <si>
    <t>50 m3</t>
  </si>
  <si>
    <t>ČRET- PODLUŽAN</t>
  </si>
  <si>
    <t>220 m3</t>
  </si>
  <si>
    <t>GRADEC</t>
  </si>
  <si>
    <t>60 m3</t>
  </si>
  <si>
    <t xml:space="preserve">Naselja koja nedostaju ,a dio su opskrbne zone:Martinska Ves,Cerje. U ovu opskrbnu zonu ne pripadaju naselja:Luka, Greda, Lonjica. </t>
  </si>
  <si>
    <t>http://www.vodovod-labin.hr</t>
  </si>
  <si>
    <t>Izvor F. Gaja - Kokoti</t>
  </si>
  <si>
    <t>Ispiranje dionica sa malom potrošnjom vode i dokloriranje</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</si>
  <si>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Če, NL, PVC, AC, LjŽ, PEHD, POC</t>
    </r>
  </si>
  <si>
    <t>Nadzor kvalitete vode provodi de interno i putem ZZJZIŽ,a učestalost putem internog laboratorija je jednom tjedno ,a putem zavoda jednom mjesečno  Raša-dezinfekcija elektrolitskim klorom</t>
  </si>
  <si>
    <t>nema zasebnog podatka već je uključen u ZO F. Gaja Kokoti</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</si>
  <si>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NL</t>
    </r>
  </si>
  <si>
    <t>Nadzor kvalitete vode provodi de interno i putem ZZJZIŽ,a učestalost putem internog laboratorija je jednom tjedno ,a putem zavoda jednom mjesečno</t>
  </si>
  <si>
    <t>Izvor Kožljak</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</si>
  <si>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AC, PVC, NL, LjŽ, PEHD, POC</t>
    </r>
  </si>
  <si>
    <t>Nadzor kvalitete vode provodi de interno i putem ZZJZIŽ,a učestalost putem internog laboratorija je jednom tjedno ,a putem zavoda jednom mjesečno  Klor proizveden elektrolitskim postupkom</t>
  </si>
  <si>
    <t>Izvor Plomin</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</si>
  <si>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NL, LJŽ, AC, PEHD, POC</t>
    </r>
  </si>
  <si>
    <t>Nadzor kvalitete vode provodi de interno i putem ZZJZIŽ,a učestalost putem internog laboratorija je jednom tjedno ,a putem zavoda jednom mjesečno  Natrijev hipoklorit proizveden elektrolitskim postupkom</t>
  </si>
  <si>
    <t>www.ivkom-vode.hr</t>
  </si>
  <si>
    <t>Sutinska</t>
  </si>
  <si>
    <t>Beli Zdenci</t>
  </si>
  <si>
    <t>100 m3</t>
  </si>
  <si>
    <t>Bistrica / Žgano Vino</t>
  </si>
  <si>
    <t>2000 m3</t>
  </si>
  <si>
    <t>Ravna Gora</t>
  </si>
  <si>
    <t>200 m3</t>
  </si>
  <si>
    <t>150 m3</t>
  </si>
  <si>
    <t>Šumi</t>
  </si>
  <si>
    <t>Žgano Vino</t>
  </si>
  <si>
    <t>033 618 632</t>
  </si>
  <si>
    <t>www.voda-doo.hr</t>
  </si>
  <si>
    <t>Fatovi</t>
  </si>
  <si>
    <t>250m3</t>
  </si>
  <si>
    <t>Tisovac</t>
  </si>
  <si>
    <t>504m3</t>
  </si>
  <si>
    <t>tlačno-gravitacijski</t>
  </si>
  <si>
    <t>Toplice</t>
  </si>
  <si>
    <t xml:space="preserve">KOMUNALAC d.o.o. 
(79399174783) Kralja Petra Svačića 28, 23210 Biograd na Moru </t>
  </si>
  <si>
    <t>Kakma;Turanjsko Jezero;Biba</t>
  </si>
  <si>
    <t>taloženje</t>
  </si>
  <si>
    <t>ugradnja mjerača mutnoće vode na vodocrpilište Biba</t>
  </si>
  <si>
    <t>Mate Pušić,dipl.ing.građ.</t>
  </si>
  <si>
    <t>031 395 531</t>
  </si>
  <si>
    <t>091 8847158</t>
  </si>
  <si>
    <t>www.dvorac.hr</t>
  </si>
  <si>
    <t>Vodozahvat Drava</t>
  </si>
  <si>
    <t>predkloriranje, flokulacija, taloženje,dvostupanjska filtracija</t>
  </si>
  <si>
    <t>Vodocrpilište Jarčevac</t>
  </si>
  <si>
    <t>ozonizacija, aeracija, dvostupanjska filtracija, doziranje FeCL3</t>
  </si>
  <si>
    <t>irena.premate.ankon@vodovod-pula.hr</t>
  </si>
  <si>
    <t>www.vodovod-pula.hr</t>
  </si>
  <si>
    <t xml:space="preserve">VODOVOD PULA d.o.o. 
(19798348108) RADIĆEVA ULICA 9, 52100 Pula </t>
  </si>
  <si>
    <t>VSI Butoniga*</t>
  </si>
  <si>
    <t>Izvor na području Istarskog vodovoda Buzet</t>
  </si>
  <si>
    <t>zamjena stare vod.instalacije</t>
  </si>
  <si>
    <t>Izvor Gradole*</t>
  </si>
  <si>
    <t>Butoniga, Gradole, Rakonek, pulski bunari*</t>
  </si>
  <si>
    <t>Vrlo moguća, utjecaj propusnih sabirnih jama, obrade poljoprivrednih površina, slijevanja vode sa ceste, slivno područje</t>
  </si>
  <si>
    <t>zamjena stare vod.instalacije, obnova objekata</t>
  </si>
  <si>
    <t>Bunar Šišan*</t>
  </si>
  <si>
    <t>Vrlo moguća, utjecaj propusnih sabirnih jama, obrade poljoprivrednih površina, slijevanja vode sa ceste</t>
  </si>
  <si>
    <t>Izvor Rakonek*</t>
  </si>
  <si>
    <t>koagulacija, taloženje,  filtracija</t>
  </si>
  <si>
    <t>primjena novih tehn.rješenja kod zbrinjavanja otpadnih voda, zamjena stare vod.instalacije, obnova objekata</t>
  </si>
  <si>
    <t>Kornelija Perković</t>
  </si>
  <si>
    <t>kornelija.perkovic@vode-lipik.hr</t>
  </si>
  <si>
    <t>0989870893</t>
  </si>
  <si>
    <t>www.vode-lipik.hr</t>
  </si>
  <si>
    <t>2300 m3</t>
  </si>
  <si>
    <t>http://www.vik-ka.hr/</t>
  </si>
  <si>
    <t>vodocpilišta Gaza 1, Gaza 3, Švarča, Mekušje, Borlin</t>
  </si>
  <si>
    <t>srednja</t>
  </si>
  <si>
    <t>15000 kubika</t>
  </si>
  <si>
    <t>Gornje Pokupje, Levkušje</t>
  </si>
  <si>
    <t>vodocpilište Borlin</t>
  </si>
  <si>
    <t>U zonu Karlovac B treba dodati naselje Levkušje.</t>
  </si>
  <si>
    <t>vodocrpilišta Gaza 1, Vukmanić</t>
  </si>
  <si>
    <t>Dio Skakavca dobiva vodu s vodocrpilišta Vukmanića dio s vodocpilišta Gaza 1 te je stoga povećan broj uzoraka</t>
  </si>
  <si>
    <t>vodocrpilište Vukmanić</t>
  </si>
  <si>
    <t>300 litara</t>
  </si>
  <si>
    <t>uzorkuje se dva puta tjedno, materijal cijevi je još i salonit</t>
  </si>
  <si>
    <t>www.kkd.hr</t>
  </si>
  <si>
    <t>Ljuta</t>
  </si>
  <si>
    <t>Duboka Ljuta</t>
  </si>
  <si>
    <r>
      <t>2740 m</t>
    </r>
    <r>
      <rPr>
        <sz val="8"/>
        <rFont val="Calibri"/>
        <family val="2"/>
        <charset val="238"/>
      </rPr>
      <t>³</t>
    </r>
  </si>
  <si>
    <t>www.vodovod-novska.hr</t>
  </si>
  <si>
    <t>Drenov Bok</t>
  </si>
  <si>
    <t>1x3000m3  1x1000m3</t>
  </si>
  <si>
    <t>http://vodovod-ogulin.hr/</t>
  </si>
  <si>
    <t>Bocino Vrelo</t>
  </si>
  <si>
    <t>Krakar</t>
  </si>
  <si>
    <t>Zagroska Mrežnica</t>
  </si>
  <si>
    <t>Zdiška</t>
  </si>
  <si>
    <t xml:space="preserve">VODOVOD I ODVODNJA VOJNIĆ d.o.o. 
(19392196591) Andrije Hebranga 9, 47220 Vojnić </t>
  </si>
  <si>
    <t>www.viov.hr</t>
  </si>
  <si>
    <t>ZO Velika Kladuša</t>
  </si>
  <si>
    <t>ZO Krstinja</t>
  </si>
  <si>
    <t>ZO Kupljensko</t>
  </si>
  <si>
    <t>ZO Utinja Vrelo</t>
  </si>
  <si>
    <t xml:space="preserve">Crevarska Strana, Slavsko Polje, Brnjavac, Pajić Potok                                         </t>
  </si>
  <si>
    <t xml:space="preserve">VODOVOD D.O.O. 
(77317840351) ČETVRT VRILO 6, 21310 Omiš </t>
  </si>
  <si>
    <t>Matko Kovačević</t>
  </si>
  <si>
    <t>matko.kovacevic@vodovod.hr</t>
  </si>
  <si>
    <t>021/755111</t>
  </si>
  <si>
    <t>Milka Kovačić</t>
  </si>
  <si>
    <t>milka.kovacic@vodovod.hr; omis@vodovod.hr</t>
  </si>
  <si>
    <t>021/861236</t>
  </si>
  <si>
    <t>099/3119026</t>
  </si>
  <si>
    <t>www.vodovod.hr</t>
  </si>
  <si>
    <t>VODOZAHVAT HE ZAKUČAC</t>
  </si>
  <si>
    <t>Naselje Zadvarje pripada ZO Cetina A-Zadvarje</t>
  </si>
  <si>
    <t>VODOZAHVAT HE KRALJEVAC</t>
  </si>
  <si>
    <t>VODOZAHVAT RUDA</t>
  </si>
  <si>
    <t>Sustav je u izgradnji</t>
  </si>
  <si>
    <t>VODOZAHVAT GOJSALIĆA VRILO</t>
  </si>
  <si>
    <t>ŠIMUN BORIĆ</t>
  </si>
  <si>
    <t>protokol@vodovod-makarska.hr</t>
  </si>
  <si>
    <t>fax 021/ 612 173;021 616 001</t>
  </si>
  <si>
    <t>ANA SMOLJANOVIĆ</t>
  </si>
  <si>
    <t>ana.bajic@gmail.com</t>
  </si>
  <si>
    <t>021/729-091</t>
  </si>
  <si>
    <t>098/1816102</t>
  </si>
  <si>
    <t>www.vodovod-makarska.hr</t>
  </si>
  <si>
    <t>Kraljevac</t>
  </si>
  <si>
    <t>100-4000 m3</t>
  </si>
  <si>
    <t>Zamjena dotrajalih cijevi i ostalih komponenti sustava, redovno čišćenje i ispiranje sustava</t>
  </si>
  <si>
    <t>tlačni i gravitacijski, Nadzor je jednom tjedno</t>
  </si>
  <si>
    <t>Vrutak - Bast</t>
  </si>
  <si>
    <t>Vrutak - Makarska</t>
  </si>
  <si>
    <t>500-2000 m3</t>
  </si>
  <si>
    <t>Vrutak - Podgora</t>
  </si>
  <si>
    <t>60-2000 m3</t>
  </si>
  <si>
    <t>tlačni i gravitacijski, elementarni klor i natrijev hipoklorit</t>
  </si>
  <si>
    <t>www.vodovodsib.hr</t>
  </si>
  <si>
    <t>Jaruga</t>
  </si>
  <si>
    <t>interni laboratorij</t>
  </si>
  <si>
    <t>Čikola</t>
  </si>
  <si>
    <t>71 900</t>
  </si>
  <si>
    <t>Jaruga,Čikola</t>
  </si>
  <si>
    <t>Jaruga,Jandrići</t>
  </si>
  <si>
    <t>Miljacka</t>
  </si>
  <si>
    <t>www.vodovod-sb.hr</t>
  </si>
  <si>
    <t>Vodocrpilište Sikirevci</t>
  </si>
  <si>
    <t>Mala, gotovo nikakva.</t>
  </si>
  <si>
    <t>Vodocrpilište Jelas</t>
  </si>
  <si>
    <t>Djelomična oksidacija s kisikom iz zraka , faza predozonizacije,filtracija kroz dvoslojne filtere ( pijesak + hidroantracit ), faza glavne ozonizacije , filtracija kroz aktivni ugljen,doziranje klor dioksida.</t>
  </si>
  <si>
    <r>
      <t>7578 m</t>
    </r>
    <r>
      <rPr>
        <vertAlign val="superscript"/>
        <sz val="8"/>
        <rFont val="Arial"/>
        <family val="2"/>
        <charset val="238"/>
      </rPr>
      <t>3</t>
    </r>
  </si>
  <si>
    <t xml:space="preserve">Poboljšanje vidimo u spajanju Z.O. Sikirevci zapad  sa  Z.O Slavonski Brod. </t>
  </si>
  <si>
    <t>www.jp-komunalac.hr</t>
  </si>
  <si>
    <t>Pašna vrela</t>
  </si>
  <si>
    <t>Da, usljed velike količine padalina dolazi do zamućenja vode, te pojava fekalnih koliforma</t>
  </si>
  <si>
    <t>Nedostaju naselja Donji Hrastovac i Staza</t>
  </si>
  <si>
    <t>www.vgvodoopskrba.hr</t>
  </si>
  <si>
    <t>Vodocrpilište Velika Gorica</t>
  </si>
  <si>
    <t xml:space="preserve">Mogućnost kontaminacije herbicidima </t>
  </si>
  <si>
    <t>Uveden HACCP</t>
  </si>
  <si>
    <t xml:space="preserve">REGIONALNI VODOVOD DAVOR - NOVA GRADIŠKA d.o.o. 
(37450963870) Vladimira Nazora 62, 35425 Davor </t>
  </si>
  <si>
    <t>Davor</t>
  </si>
  <si>
    <t>vrlo mala</t>
  </si>
  <si>
    <t>2500 m3</t>
  </si>
  <si>
    <t>Klokun,Modro oko</t>
  </si>
  <si>
    <t>Mutnoća</t>
  </si>
  <si>
    <t>Klokun</t>
  </si>
  <si>
    <t>www.liburnijske-vode.hr</t>
  </si>
  <si>
    <t>Bistrica (kupljena voda vodovoda Ilirska Bistrica -SLO)</t>
  </si>
  <si>
    <t xml:space="preserve">Nema      (podatak dobiven od vodovoda Ilirska Bistrica -SLO) </t>
  </si>
  <si>
    <t>Vela Učka,Mala Učka ,Tunel Učka ,Rečina</t>
  </si>
  <si>
    <t xml:space="preserve">Katastar onečiščivača na Učki : septičke jame objekta na Učki ,ispušni plinovi i otpadne vode od pranja obloge tunela Učke,spremnik goriva za potrebe agregata radara MORH-a    </t>
  </si>
  <si>
    <t>Sredić</t>
  </si>
  <si>
    <t xml:space="preserve">Erozija terena,  ispaša ovaca </t>
  </si>
  <si>
    <t xml:space="preserve">Vela Učka,Mala Učka,Tunel Učka,Rečina i kupljena voda rječkog vodovoda (crpilišta Rječina i Zvir) </t>
  </si>
  <si>
    <t>Ivan Grgičević</t>
  </si>
  <si>
    <t>grgičević@hvarskivodovod.hr</t>
  </si>
  <si>
    <t>021 778 261</t>
  </si>
  <si>
    <t>Luka Bunčuga</t>
  </si>
  <si>
    <t>buncuga@hvarskivodovod.hr</t>
  </si>
  <si>
    <t>021 778261</t>
  </si>
  <si>
    <t>www.hvarskivodovod.hr</t>
  </si>
  <si>
    <t>Zagrad - Omiš</t>
  </si>
  <si>
    <t>mutnoća vode</t>
  </si>
  <si>
    <t>Zadvarje</t>
  </si>
  <si>
    <t>tajnica@viock.hr</t>
  </si>
  <si>
    <t>021/668 154</t>
  </si>
  <si>
    <t>MIRJANA JAGNJIĆ-DADIĆ</t>
  </si>
  <si>
    <t>mirjana.jdadic@gmail.com; mirjana.dadic@viock.hr</t>
  </si>
  <si>
    <t>021/668 159</t>
  </si>
  <si>
    <t>099/2114153</t>
  </si>
  <si>
    <t>Mukišnica</t>
  </si>
  <si>
    <t>broj stanovnika priključen na javnu mrežu  je 30</t>
  </si>
  <si>
    <t>Kosinac</t>
  </si>
  <si>
    <t>naselja koja su dio zone opskrbe spada i Čačijin dolac -Prijarica</t>
  </si>
  <si>
    <t>Ruda</t>
  </si>
  <si>
    <t>Šilovka</t>
  </si>
  <si>
    <t>Akumulacija Butoniga</t>
  </si>
  <si>
    <t>Operativni plan interventnih mjera u slučaju izvanrednog i iznenadnog onečišćenja izvorišta voda za piće</t>
  </si>
  <si>
    <t>flotacija, dezinfekcija</t>
  </si>
  <si>
    <t>izvor Gradole</t>
  </si>
  <si>
    <t>OOperativni plan interventnih mjera u slučaju izvanrednog i iznenadnog onečišćenja izvorišta voda za piće</t>
  </si>
  <si>
    <t>dezinfekcija</t>
  </si>
  <si>
    <t>zimi Izvor Sv. Ivan, ljeti Butoniga</t>
  </si>
  <si>
    <t>zimi Sv. Ivan, ljeti Butoniga</t>
  </si>
  <si>
    <t>www.kvio.hr</t>
  </si>
  <si>
    <t>www.komunalno-zapresic.hr</t>
  </si>
  <si>
    <t>Šibice</t>
  </si>
  <si>
    <t>na priljevnom području: poljoprivredna proiz.; farmaceutska industrija; još neizgrađena fekalna mreža; rijeka Sava; međunarodna pruga iz smjera Slovenije ( granični prijelaz Harmica), gradnja zaprešićke zaobilaznice ; postojeće i planirane benzinske pumpe</t>
  </si>
  <si>
    <t>www.vode-pisarovina.hr</t>
  </si>
  <si>
    <t>1200 m3</t>
  </si>
  <si>
    <t>U naseljima ZO nedostaje naselje Podgorje Jamničko</t>
  </si>
  <si>
    <t>www.vodovod-metkovic.hr</t>
  </si>
  <si>
    <t>Doljani, BIH</t>
  </si>
  <si>
    <t>SIJEČANJ</t>
  </si>
  <si>
    <t>VELJAČA</t>
  </si>
  <si>
    <t>TROSTRUKA</t>
  </si>
  <si>
    <t>VIŠA SILA, REDOVNO KLORIRANJE</t>
  </si>
  <si>
    <t>Izvorište Prud</t>
  </si>
  <si>
    <t>www.spelekom.hr</t>
  </si>
  <si>
    <t>Plitvička jezera (vodovod Korenica)</t>
  </si>
  <si>
    <t>U analitčkim izvješćima zavoda za javno zdravstvo ocjena i odstupanje bude u najčešće u 8 mjesecu zbog turističke sezone odnosno velikog broja kvarova tokom dana.</t>
  </si>
  <si>
    <t xml:space="preserve">NAŠIČKI VODOVOD d.o.o. 
(89523454310) Braće Radića 188, 31500 Našice </t>
  </si>
  <si>
    <t>031 613 176</t>
  </si>
  <si>
    <t>091 3613 296</t>
  </si>
  <si>
    <t>www.nasicki-vodovod.hr</t>
  </si>
  <si>
    <t>BUNAR TOPLICE</t>
  </si>
  <si>
    <t>CRPILIŠTE VELIMIROVAC</t>
  </si>
  <si>
    <t>Petruševec</t>
  </si>
  <si>
    <t>ispiranje prema Planu ispiranja vodoopskrbnog sustava(HACCP)</t>
  </si>
  <si>
    <t>https://www.rad-drnis.hr/</t>
  </si>
  <si>
    <t>Izvorište Čikola</t>
  </si>
  <si>
    <t>Niska</t>
  </si>
  <si>
    <t>Materijal:PEHD, PVC</t>
  </si>
  <si>
    <t>Izvorište Čikola; Izvorište Točak</t>
  </si>
  <si>
    <t>Izvorište Točak</t>
  </si>
  <si>
    <t>www.komunalno-ozalj.com</t>
  </si>
  <si>
    <t>Jaškovo-Opara</t>
  </si>
  <si>
    <t>pesticidi</t>
  </si>
  <si>
    <t>Obrh</t>
  </si>
  <si>
    <t>Rajakovići</t>
  </si>
  <si>
    <t>www.kcvode.hr</t>
  </si>
  <si>
    <t>Ivanščak, Lipovec</t>
  </si>
  <si>
    <t>www.tekija.hr</t>
  </si>
  <si>
    <t>Izvorište  Brodski Brđani, Izvorište Djedina Rijeka</t>
  </si>
  <si>
    <t>Demanganizacija (crpilište Luke Požega)</t>
  </si>
  <si>
    <t>Izvorište Radaškovac</t>
  </si>
  <si>
    <t>SANJA ŠMIDT PELIKAN</t>
  </si>
  <si>
    <t>sanja.smidt@darkom-daruvar.hr</t>
  </si>
  <si>
    <t>0916045972</t>
  </si>
  <si>
    <t>www.darkom-daruvar.hr</t>
  </si>
  <si>
    <t>Vodozahvat Pakra-Sloboština</t>
  </si>
  <si>
    <t>Flokulacija, taloženje, filtracija (pješćani filtri)</t>
  </si>
  <si>
    <t>Kaptaža Škodinovac</t>
  </si>
  <si>
    <t>Kaptaža Puklica</t>
  </si>
  <si>
    <t>099/806-0889</t>
  </si>
  <si>
    <t>www.opcina-kapela.hr</t>
  </si>
  <si>
    <t>Delovi Vodne usluge, Bjelovar</t>
  </si>
  <si>
    <t>4 puta godišnje</t>
  </si>
  <si>
    <t>nije primjenjivo</t>
  </si>
  <si>
    <t xml:space="preserve"> nije primjenjivo</t>
  </si>
  <si>
    <t>www.vodovod-i-odvodnja.hr</t>
  </si>
  <si>
    <t>KAKAMA</t>
  </si>
  <si>
    <t>Dodati novu ZO KRKA, za naselje Radošinovci</t>
  </si>
  <si>
    <t>ZRMANJA</t>
  </si>
  <si>
    <t>VODOVOD I ODVODNJA d.o.o, (62529089333)Kralja Tomislava 11, 23420 Benkovac</t>
  </si>
  <si>
    <t>021 407205</t>
  </si>
  <si>
    <t>DANIJELA MATIJACA – LOVRIĆ</t>
  </si>
  <si>
    <t>danijela.matijacalovric@vil-split.hr</t>
  </si>
  <si>
    <t>www.vik-split.hr</t>
  </si>
  <si>
    <t>Cetina – Gata</t>
  </si>
  <si>
    <t>Mjesta: Blizna Donja, Blizna Gornja, Mitlo , Rastovac, Sevid, Blaca, Seget Gornji, Donje Ogorje, Gornje Ogorje, Mala Milešina, Pribude, Radošić,, Radunić nemaju vodovodni priključak.</t>
  </si>
  <si>
    <t>Nadalje izvorište Cetina i Ruda  VIK Split ne kontrolira već samo granični dio navedene vodoopskrbne mreže kao i područje Podošljaka koje također nije preuzeto od strane VIK a Split.</t>
  </si>
  <si>
    <t>Rimski bunar; Dolac</t>
  </si>
  <si>
    <t>UP/I-541-02/16-03/08,URBROJ 534-07-1-1-6/3-16-5, 14 RUJNA2016</t>
  </si>
  <si>
    <t>lipanj</t>
  </si>
  <si>
    <t>prosinac</t>
  </si>
  <si>
    <t>Prijedlog općini Marina za saniranje kapteže i odabir tehnologije za smanjenje boćatosti</t>
  </si>
  <si>
    <t>Jadro</t>
  </si>
  <si>
    <t>61 200</t>
  </si>
  <si>
    <t>Natječaj za odavir tehnologije kondicioniranja vode za piće</t>
  </si>
  <si>
    <t>LUKA ĆORIĆ</t>
  </si>
  <si>
    <t>ured@vodovod-imk.hr</t>
  </si>
  <si>
    <t>021/843-550</t>
  </si>
  <si>
    <t>ANTONIJA ĆAPIN</t>
  </si>
  <si>
    <t>antonija@vodovod-imk.hr</t>
  </si>
  <si>
    <t>021/412-680</t>
  </si>
  <si>
    <t>098/9415 639</t>
  </si>
  <si>
    <t>www.vodovod-imk.hr</t>
  </si>
  <si>
    <t>350-1000</t>
  </si>
  <si>
    <t>Laboratorij zavoda za javno zdravstvo*</t>
  </si>
  <si>
    <t>Opačac</t>
  </si>
  <si>
    <t>200-1200</t>
  </si>
  <si>
    <t>Čara, Zavalatica, Korčula, Lumbarda, Pupnat, Račišće, Žrnovo</t>
  </si>
  <si>
    <t>IZVOR NORIN</t>
  </si>
  <si>
    <t>Odstupanje se 
odnosi na povećanu mutnoću vode kao posljedica izrazito obilnih kiša.</t>
  </si>
  <si>
    <t>Naselja Raba, Slivno i Zavala nemaju izgrađenu  vodoopskrbnu mrežu.</t>
  </si>
  <si>
    <t>98376744
098 376 744</t>
  </si>
  <si>
    <t>vio-topusko.hr</t>
  </si>
  <si>
    <t>VODOCRPILIŠTE 
PERNA
adresa:Perna 10, Topusko</t>
  </si>
  <si>
    <t>www.viozz.hr</t>
  </si>
  <si>
    <t>1800 m3</t>
  </si>
  <si>
    <t>CRPILIŠTE GAREŠNICA</t>
  </si>
  <si>
    <t>PILOT PROJEKT U SVRHU IZRADE TEHNOLOŠKOG RIJEŠNJA</t>
  </si>
  <si>
    <t>http://www.vodovod.brinje.hr</t>
  </si>
  <si>
    <t>Maljkovac</t>
  </si>
  <si>
    <t>srednje</t>
  </si>
  <si>
    <t>Žižić</t>
  </si>
  <si>
    <t>200-400</t>
  </si>
  <si>
    <t>www.vodakom.hr</t>
  </si>
  <si>
    <t>CRPILIŠTE PITOMAČA - LOKACIJA LISIČINE</t>
  </si>
  <si>
    <t>MINIMALNO - ODNOSNO NIKAKVO</t>
  </si>
  <si>
    <t>1000M3</t>
  </si>
  <si>
    <t xml:space="preserve">ODSTUPANJA NEMAMO NITI SMO IMALI </t>
  </si>
  <si>
    <t>www.opcinajasenovac.</t>
  </si>
  <si>
    <t>Jasenovac</t>
  </si>
  <si>
    <t>180 m3</t>
  </si>
  <si>
    <t>Općina Krašić-Vode Krašić</t>
  </si>
  <si>
    <t>CS Krašić</t>
  </si>
  <si>
    <t>LABORATORIJ ZAVODA ZA JAVNO ZDRAVSTVO</t>
  </si>
  <si>
    <t>CS Puškarov Jarak</t>
  </si>
  <si>
    <t>vodovod@vodovod-gp.hr</t>
  </si>
  <si>
    <t>098 436 183</t>
  </si>
  <si>
    <t>www.vodovod-gp.hr/</t>
  </si>
  <si>
    <t>Grubišno Polje i Veliki Zdenci</t>
  </si>
  <si>
    <t>500 m3 i 200 m3</t>
  </si>
  <si>
    <t>Postoji posebna ZO Veliki Zdenci u kojoj se nalaze naselja Veliki i Mali Zdenci</t>
  </si>
  <si>
    <t>www.vodovod-zadar.hr</t>
  </si>
  <si>
    <t>Onečišćenja sa slijevnog podučja - ceste, divlja odlagališta otpada, poljoprivredne aktivnosti, nepostojanje sustava odvodnje, poslovne zone</t>
  </si>
  <si>
    <t>ductile, čelik, LJ.Ž., AC, PVC, PE, poc. čel.</t>
  </si>
  <si>
    <t>Onečišćenja sa slijevnog podučja - ceste, divlja odlagališta otpada, poljoprivredne aktivnosti, nepostojanje sustava odvodnje, stočna farma, poslovne zone</t>
  </si>
  <si>
    <t>ductila, LJ.Ž., AC, PVC, PE, poc. čel.</t>
  </si>
  <si>
    <r>
      <rPr>
        <b/>
        <sz val="8"/>
        <color indexed="8"/>
        <rFont val="Arial Narrow"/>
        <family val="2"/>
        <charset val="238"/>
      </rPr>
      <t xml:space="preserve">Crpilište Muškovci    </t>
    </r>
    <r>
      <rPr>
        <sz val="8"/>
        <color indexed="8"/>
        <rFont val="Arial Narrow"/>
        <family val="2"/>
        <charset val="238"/>
      </rPr>
      <t xml:space="preserve"> ( velebitski izvori, pritoke rijeke Zrmanje i površinski vodozahvat ne rijeci Zrmanji)</t>
    </r>
  </si>
  <si>
    <t>Onečišćenja sa slijevnog podučja - prometnice, divlja odlagališta otpada, nepostojanje sustava odvodnje, utjecaj aktivnosti na području Gračaca i okolice, rekrativni sadržaji uzvodno od površinskog vodozahvata ( kupalište, ugostiteljski objekti, promet, rafting…</t>
  </si>
  <si>
    <t>ductil, čelik, LJ.Ž., AC, PVC, PE, poc. čel.</t>
  </si>
  <si>
    <t>direktor@komunalije-novalja.hr</t>
  </si>
  <si>
    <t>053/663-753</t>
  </si>
  <si>
    <t>www.komunalije-novalja.hr</t>
  </si>
  <si>
    <t>10 552</t>
  </si>
  <si>
    <t>Hrmotine</t>
  </si>
  <si>
    <t xml:space="preserve">- Komunalije doo Novalja kupuju već pripremljenu vodu </t>
  </si>
  <si>
    <t xml:space="preserve">KOMUNALNO TRGOVAČKO DRUŠTVO GUNJA D.O.O. 
(88688133030) Vladimira Nazora 97, 32260 Gunja </t>
  </si>
  <si>
    <t>http://www.ktd-gunja.hr/</t>
  </si>
  <si>
    <t xml:space="preserve">KOMUNALNO TRGOVAČKO DRUŠTVO GUNJA D.O.O. 
(88688133030) Vladimira NAZORA 97, 32260 Gunja </t>
  </si>
  <si>
    <t>www.komunalno-dugaresa.hr</t>
  </si>
  <si>
    <t>"PETAK" DONJI VELEMERIĆ</t>
  </si>
  <si>
    <t>TLAČNO GRAVITACIJSKI CJEVOVOD</t>
  </si>
  <si>
    <t>"DOBRA" NOVIGRAD NA DOBRI</t>
  </si>
  <si>
    <t>"GREDAR" KRNJAK</t>
  </si>
  <si>
    <t>"POPOŠĆAK" ZAVRŠJE</t>
  </si>
  <si>
    <t>ZO OGULIN (ispostava vode drugog javnog isporučitelja Vodovod i kanalizacija OGULIN)</t>
  </si>
  <si>
    <t>Podumol, Dani, Špehari, Mateše, Grabrk, Otok Na Dobri, Podrebar, Krč Bosiljevski, Rendulići, Strgari, Lipošćaki, Malik, Umol, Soline</t>
  </si>
  <si>
    <t>www.privreda-petrinja.hr</t>
  </si>
  <si>
    <t>Pecki, Vodoopskrba Kupa d.o.o., Križ, Hrastovica</t>
  </si>
  <si>
    <t>Velika Gorica</t>
  </si>
  <si>
    <t>Crpilište Đurići-Račinovci</t>
  </si>
  <si>
    <t>30 m3</t>
  </si>
  <si>
    <t>Crpililšte Sikirevci</t>
  </si>
  <si>
    <t>Ivan Šostarec mag.ing.mech</t>
  </si>
  <si>
    <t>ivan.sostarec@komundju.hr</t>
  </si>
  <si>
    <t>091/3119121</t>
  </si>
  <si>
    <t>www.komundju.hr</t>
  </si>
  <si>
    <t>Komunalije d.o.o. Đurđevac "ĐURĐEVAC 2", Ina-industrija nafte d.d., Zagreb</t>
  </si>
  <si>
    <t>redovita kontrola vodoopskrben mreže, ventila i hidranata</t>
  </si>
  <si>
    <t>Vodne usluge d.o.o., Bjelovar i Koprivničke vode d.o.o., Koprivnica,</t>
  </si>
  <si>
    <t>www.viocl.hr</t>
  </si>
  <si>
    <t>Vodocrpilište Vrana      ( Vransko jezero)</t>
  </si>
  <si>
    <t>- nepoštivanje zona sanitarne zaštite jezera  - prekomjerno crpljenje vode iz jezera  i pad razine jezera (prodor mora)                         - pojave nakupina algi ili porast vodenog bilja      - porast temperature vode                          - onečišćenje sliva</t>
  </si>
  <si>
    <t>1.Interni laboratorij u suradnji sa laboratorijem NZZJZ PGŽ vrši plansku kontrolu vode 1xmjesečno. Interni laboratorij radi i dodatne kontrole vode po mreži i VS , po potrebi.                    2. Kod dezinfekcije imamo primarno kloriranje ( crpljene vode) klor dioksidom ClO2 , a dodatno dokloriranje u VS je natrijevim hipokloritom NaOCl. 3.Postoji kombinacija gravitacijsko-tlačnog sustava s obzirom da se neke VS pune crpkama, a do potrošača je sve gravitacijski</t>
  </si>
  <si>
    <t>komunalno.hr</t>
  </si>
  <si>
    <t>Trstenik</t>
  </si>
  <si>
    <t>Vratno</t>
  </si>
  <si>
    <t>www.vodovod-zrnovnica.hr</t>
  </si>
  <si>
    <t>Rijeka</t>
  </si>
  <si>
    <t>Žrnovnica</t>
  </si>
  <si>
    <t>Žrnovnica Rijeka</t>
  </si>
  <si>
    <t>SOBUNAR VOĆIN</t>
  </si>
  <si>
    <t>veća</t>
  </si>
  <si>
    <t>VODOCRPILIŠTE MEDINCI</t>
  </si>
  <si>
    <t>1000 m3</t>
  </si>
  <si>
    <t xml:space="preserve">hidrobel@hidrobel.hr,                            </t>
  </si>
  <si>
    <t>099 392 3154</t>
  </si>
  <si>
    <t>www.hidrobel.hr</t>
  </si>
  <si>
    <t xml:space="preserve">Hidrobel d.o.o. 
(90047074492) Radnička 1/b, 31551 Belišće </t>
  </si>
  <si>
    <t>Rijeka Drava ,Belišće</t>
  </si>
  <si>
    <t>P2-Čišćenje, ispiranje i/ili dezinfekcija kontaminiranih</t>
  </si>
  <si>
    <t>www.vio.hr</t>
  </si>
  <si>
    <t xml:space="preserve">mangan </t>
  </si>
  <si>
    <t>Demanganizacija</t>
  </si>
  <si>
    <t>u prethodno upisani podatak o duljini razvodne mreže za navedenu zonu uključena su i sljedeća naselja, koja nisu na popisu: Prekvršje, Šimunčevec, Kašina i Blaguša, s duljinom mreže od 26 km</t>
  </si>
  <si>
    <t>Strmec, Mala Mlaka, Zapruđe i Petruševec</t>
  </si>
  <si>
    <t>željezo i mangan (Strmec); atrazin i nitrati (Mala Mlaka); mangan (Petruševec)</t>
  </si>
  <si>
    <t>Demanganizacija (Petruševec)</t>
  </si>
  <si>
    <t>u prethodno upisani podatak o duljini razvodne mreže za navedenu zonu uključena su i sljedeća naselja, koja nisu na popisu: Horvati, Kupinečki Kraljevec, Zadvorsko, Strmec, Donji Trpuci, Gornji Dragonožec, Lipnica i Havidić Selo,  s duljinom mreže od 87 km</t>
  </si>
  <si>
    <t>Sašnak, Mala Mlaka i Petruševec</t>
  </si>
  <si>
    <t>tetrakloreten, tetraklorugljik i nitrati (Sašnak); atrazin i nitrati (Mala Mlaka); mangan (Petruševec)</t>
  </si>
  <si>
    <t>Aktivni ugljen (Sašnak); Demanganizacija (Petruševec)</t>
  </si>
  <si>
    <t>Strmec, Mala Mlaka</t>
  </si>
  <si>
    <t xml:space="preserve">željezo i mangan (Strmec); atrazin i nitrati (Mala Mlaka) </t>
  </si>
  <si>
    <t xml:space="preserve">Slapnica </t>
  </si>
  <si>
    <t>mikrobiološko onečišćenje (broj kolonija, ukupni koliformi, fekalni koliformi, E. coli, enterokoki)</t>
  </si>
  <si>
    <t>u prethodno upisani podatak o duljini razvodne mreže za navedenu zonu uključeno je i naselje Velika Rakovica, koje nije na popisu, sa duljinom mreže od 4 km</t>
  </si>
  <si>
    <t>Strmec</t>
  </si>
  <si>
    <t>željezo i mangan</t>
  </si>
  <si>
    <t>ZO ZAGREB ISTOK (Petruševec)</t>
  </si>
  <si>
    <t>ZO ZAGREB JUG (Mala Mlaka, Zapruđe)</t>
  </si>
  <si>
    <t>ZO ZAGREB JUGOISTOK (Petruševec)</t>
  </si>
  <si>
    <t>ZO ZAGREB SJEVER    (Sašnak)</t>
  </si>
  <si>
    <t>ZO ZAGREB ZAPAD          (Strmec, Mala Mlaka)</t>
  </si>
  <si>
    <t>ZO SLAPNICA (Slapnica)</t>
  </si>
  <si>
    <t>ZO STRMEC     (Strmec)</t>
  </si>
  <si>
    <t xml:space="preserve">KOMUNALIJE VODOVOD  D.O.O. 
(80000408229) SVETOG ANDRIJE 14, 43240 Čazma </t>
  </si>
  <si>
    <t>tehnicka@komunalije.htnet.hr</t>
  </si>
  <si>
    <t>Matio Fučkalo</t>
  </si>
  <si>
    <t>043 772505</t>
  </si>
  <si>
    <t>091 1771025</t>
  </si>
  <si>
    <t xml:space="preserve">KOMUNALIJE VODOVOD D.O.O. 
(80000408229) SVETOG ANDRIJE 14, 43240 Čazma </t>
  </si>
  <si>
    <t>kupujemo vodu nemamo svoje vodozahvate</t>
  </si>
  <si>
    <t>MILAŠEVAC, VRTLINSKA</t>
  </si>
  <si>
    <t>90m3</t>
  </si>
  <si>
    <t xml:space="preserve">sustav je gravitacijski i  tlačni . Za dezinfekciju koristimo:Natrijev klorit 7,5%                     Klorovodične ,kiseline 9%, Natrijev hipoklorit 15%
</t>
  </si>
  <si>
    <t xml:space="preserve">KOMUNALIJE  VODOVOD D.O.O. 
(80000408229) SVETOG ANDRIJE 14, 43240 Čazma </t>
  </si>
  <si>
    <t>Mile Uremović</t>
  </si>
  <si>
    <t>098/245-970</t>
  </si>
  <si>
    <t>http://usluga-gospic.hr</t>
  </si>
  <si>
    <t>Mrđenovac, Košna Voda, Vrbas, Vriline</t>
  </si>
  <si>
    <t>Navedene 3 vodospreme dijelom opskrbljuju: ZO MRĐENOVAC i ZO PAZARIŠTA II. Za dezinfekciju se koristi još: Natrijev hipoklorit (Vrbas) i Elementarni klor (Mrđenovac)</t>
  </si>
  <si>
    <t xml:space="preserve">Košna Voda                               </t>
  </si>
  <si>
    <t>Košna Voda</t>
  </si>
  <si>
    <t>Mrđenovac</t>
  </si>
  <si>
    <t>Ričina, Pećina, Odra, Domićuša, Muharov Jarak</t>
  </si>
  <si>
    <t>Za dezinfekciju se koristi još: Natrijev hipoklorit (Odra, Domićuša i Muharov Jarak)</t>
  </si>
  <si>
    <t>Mrđenovac, Ričina, Pećina</t>
  </si>
  <si>
    <t>Navedeno izvorište dijelom opskrblje i ZO PAZARIŠTA I (naselja: Smiljan, Rastoka)</t>
  </si>
  <si>
    <t>Vrbas</t>
  </si>
  <si>
    <t>Vriline</t>
  </si>
  <si>
    <t>TONČI TRUTANIĆ</t>
  </si>
  <si>
    <t>trutanic@vodovod-brac.hr</t>
  </si>
  <si>
    <t>021/631 141,021/631 511</t>
  </si>
  <si>
    <t>FRANE SABIONCELLO</t>
  </si>
  <si>
    <t>frane@vodovod-brac.hr</t>
  </si>
  <si>
    <t>021/631 141, 021/631 511</t>
  </si>
  <si>
    <t>098/265572</t>
  </si>
  <si>
    <t>http://vodovod-brac.hr/</t>
  </si>
  <si>
    <t>Zagrad</t>
  </si>
  <si>
    <t>PEHD, DUCTIL, AZBEST CEMENT, od 01.10-30.04., Dva puta mjesečno od 01.05.-30.09., Uzrko odstupanaj: Neispravno uzimanje uzorka; Kontaminacija pri uzorkovanju</t>
  </si>
  <si>
    <t>Podzemna</t>
  </si>
  <si>
    <t>Tlačno-gravitacijski</t>
  </si>
  <si>
    <t>http://www.komunalac-otocac.hr/komunalac/</t>
  </si>
  <si>
    <t>Ličko lešće</t>
  </si>
  <si>
    <t>100-3500 m3</t>
  </si>
  <si>
    <t>Interni laboratorij i ZZJZ</t>
  </si>
  <si>
    <t>Jedan put tjedno</t>
  </si>
  <si>
    <t>Tri puta mjesečno</t>
  </si>
  <si>
    <t>Dva puta tjedno</t>
  </si>
  <si>
    <t>Dva puta godišnje</t>
  </si>
  <si>
    <t>Četiri puta godišnje (kvartalno)</t>
  </si>
  <si>
    <t>Klorati</t>
  </si>
  <si>
    <t>Chlormax</t>
  </si>
  <si>
    <t>Elementarni klor + Natrijev hipoklorit</t>
  </si>
  <si>
    <t>Izosan-G</t>
  </si>
  <si>
    <t>Klorni dioksid + Natrijev hipoklorit</t>
  </si>
  <si>
    <t>Genox</t>
  </si>
  <si>
    <t>Klorni dioksid + Elementarni klor + Natrijev hipoklorit</t>
  </si>
  <si>
    <t>Lijevano željezo, azbest-cement, PVC, PEHD</t>
  </si>
  <si>
    <t>PEHD, cement, azbest</t>
  </si>
  <si>
    <t>PEHD, duktil</t>
  </si>
  <si>
    <t>POL (centrifugalni poliester)</t>
  </si>
  <si>
    <t>Lijevano željezo, POL, azbest</t>
  </si>
  <si>
    <t>Salonit, PVC, PEHD</t>
  </si>
  <si>
    <t>PEHD, duktil, Azbest-cement</t>
  </si>
  <si>
    <t>Sustav - novo</t>
  </si>
  <si>
    <t>Učestalost nadzora kvalitete vode - novo</t>
  </si>
  <si>
    <t>Materijal razvodne mreže - novo</t>
  </si>
  <si>
    <t>Dva puta mjesečno i kvartalno</t>
  </si>
  <si>
    <t>Površinska + podzemna</t>
  </si>
  <si>
    <t>Duktil</t>
  </si>
  <si>
    <t>Lijevano željezo, duktil, azbest-cement, PEHD, PVC</t>
  </si>
  <si>
    <t>Tip vode - novo</t>
  </si>
  <si>
    <t>Način dezinfekcije - novo</t>
  </si>
  <si>
    <r>
      <t xml:space="preserve">Vodocrpilište: </t>
    </r>
    <r>
      <rPr>
        <sz val="8"/>
        <color indexed="8"/>
        <rFont val="Arial Narrow"/>
        <family val="2"/>
        <charset val="238"/>
      </rPr>
      <t xml:space="preserve">  Blatsko polje             </t>
    </r>
    <r>
      <rPr>
        <b/>
        <sz val="8"/>
        <color indexed="8"/>
        <rFont val="Arial Narrow"/>
        <family val="2"/>
        <charset val="238"/>
      </rPr>
      <t xml:space="preserve">Izvorišta: </t>
    </r>
    <r>
      <rPr>
        <sz val="8"/>
        <color indexed="8"/>
        <rFont val="Arial Narrow"/>
        <family val="2"/>
        <charset val="238"/>
      </rPr>
      <t xml:space="preserve">    Studenac, Prcalo, Prbako, Gugić</t>
    </r>
  </si>
  <si>
    <r>
      <t xml:space="preserve">ne raspolažemo podacima o broju stanovnika priključenih na javnu mrežu </t>
    </r>
    <r>
      <rPr>
        <sz val="8"/>
        <color indexed="53"/>
        <rFont val="Arial Narrow"/>
        <family val="2"/>
        <charset val="238"/>
      </rPr>
      <t>(14 279??)</t>
    </r>
  </si>
  <si>
    <r>
      <t>ne raspolažemo podacima o broju stanovnika priključenih na javnu mrežu (</t>
    </r>
    <r>
      <rPr>
        <sz val="8"/>
        <color indexed="53"/>
        <rFont val="Arial Narrow"/>
        <family val="2"/>
        <charset val="238"/>
      </rPr>
      <t>134</t>
    </r>
    <r>
      <rPr>
        <sz val="8"/>
        <color indexed="8"/>
        <rFont val="Arial Narrow"/>
        <family val="2"/>
        <charset val="238"/>
      </rPr>
      <t>??)</t>
    </r>
  </si>
  <si>
    <r>
      <t xml:space="preserve">ne raspolažemo podacima o broju stanovnika priključenih na javnu mrežu </t>
    </r>
    <r>
      <rPr>
        <sz val="8"/>
        <color indexed="53"/>
        <rFont val="Arial Narrow"/>
        <family val="2"/>
        <charset val="238"/>
      </rPr>
      <t>(5835??)</t>
    </r>
  </si>
  <si>
    <r>
      <t>ne raspolažemo podacima o broju stanovnika priključenih na javnu mrežu</t>
    </r>
    <r>
      <rPr>
        <sz val="8"/>
        <color indexed="53"/>
        <rFont val="Arial Narrow"/>
        <family val="2"/>
        <charset val="238"/>
      </rPr>
      <t xml:space="preserve"> (1456)</t>
    </r>
  </si>
  <si>
    <r>
      <t>2050 m</t>
    </r>
    <r>
      <rPr>
        <vertAlign val="superscript"/>
        <sz val="8"/>
        <rFont val="Arial"/>
        <family val="2"/>
        <charset val="238"/>
      </rPr>
      <t>3</t>
    </r>
  </si>
  <si>
    <r>
      <t>800 m</t>
    </r>
    <r>
      <rPr>
        <vertAlign val="superscript"/>
        <sz val="8"/>
        <rFont val="Arial"/>
        <family val="2"/>
        <charset val="238"/>
      </rPr>
      <t>3</t>
    </r>
  </si>
  <si>
    <r>
      <t>6990 m</t>
    </r>
    <r>
      <rPr>
        <vertAlign val="superscript"/>
        <sz val="8"/>
        <rFont val="Arial"/>
        <family val="2"/>
        <charset val="238"/>
      </rPr>
      <t>3</t>
    </r>
  </si>
  <si>
    <r>
      <t>9190 m</t>
    </r>
    <r>
      <rPr>
        <vertAlign val="superscript"/>
        <sz val="8"/>
        <rFont val="Arial"/>
        <family val="2"/>
        <charset val="238"/>
      </rPr>
      <t>3</t>
    </r>
  </si>
  <si>
    <r>
      <t>300 m</t>
    </r>
    <r>
      <rPr>
        <vertAlign val="superscript"/>
        <sz val="8"/>
        <rFont val="Arial"/>
        <family val="2"/>
        <charset val="238"/>
      </rPr>
      <t>3</t>
    </r>
  </si>
  <si>
    <r>
      <t>200 m</t>
    </r>
    <r>
      <rPr>
        <vertAlign val="superscript"/>
        <sz val="8"/>
        <rFont val="Arial"/>
        <family val="2"/>
        <charset val="238"/>
      </rPr>
      <t>3</t>
    </r>
  </si>
  <si>
    <r>
      <t xml:space="preserve">50 </t>
    </r>
    <r>
      <rPr>
        <sz val="8"/>
        <rFont val="Calibri"/>
        <family val="2"/>
        <charset val="238"/>
      </rPr>
      <t>µ</t>
    </r>
    <r>
      <rPr>
        <sz val="8"/>
        <rFont val="Arial"/>
        <family val="2"/>
        <charset val="238"/>
      </rPr>
      <t>g/l</t>
    </r>
  </si>
  <si>
    <r>
      <t>330 m</t>
    </r>
    <r>
      <rPr>
        <vertAlign val="superscript"/>
        <sz val="8"/>
        <rFont val="Arial"/>
        <family val="2"/>
        <charset val="238"/>
      </rPr>
      <t>3</t>
    </r>
  </si>
  <si>
    <r>
      <t>250 m</t>
    </r>
    <r>
      <rPr>
        <sz val="8"/>
        <rFont val="Calibri"/>
        <family val="2"/>
        <charset val="238"/>
      </rPr>
      <t>³</t>
    </r>
  </si>
  <si>
    <r>
      <t xml:space="preserve">Do 50 </t>
    </r>
    <r>
      <rPr>
        <sz val="8"/>
        <color indexed="53"/>
        <rFont val="Arial"/>
        <family val="2"/>
        <charset val="1"/>
      </rPr>
      <t>μg/l</t>
    </r>
  </si>
  <si>
    <r>
      <t>1500 m</t>
    </r>
    <r>
      <rPr>
        <vertAlign val="superscript"/>
        <sz val="8"/>
        <rFont val="Arial Narrow"/>
        <family val="2"/>
        <charset val="1"/>
      </rPr>
      <t>3</t>
    </r>
  </si>
  <si>
    <r>
      <t xml:space="preserve">Pored ispitivanja laboratorija ZZJZ kontrola vode se radi i u internom laboratoriju čije rezultate pribrajamo u polju </t>
    </r>
    <r>
      <rPr>
        <b/>
        <sz val="8"/>
        <rFont val="Arial Narrow"/>
        <family val="2"/>
        <charset val="1"/>
      </rPr>
      <t>kontrole kvalitete vode</t>
    </r>
  </si>
  <si>
    <r>
      <t>2x330 m</t>
    </r>
    <r>
      <rPr>
        <vertAlign val="superscript"/>
        <sz val="8"/>
        <rFont val="Arial Narrow"/>
        <family val="2"/>
        <charset val="1"/>
      </rPr>
      <t>3</t>
    </r>
  </si>
  <si>
    <r>
      <t>7450 m</t>
    </r>
    <r>
      <rPr>
        <sz val="8"/>
        <rFont val="Calibri"/>
        <family val="2"/>
        <charset val="238"/>
      </rPr>
      <t>³</t>
    </r>
  </si>
  <si>
    <r>
      <t>1000 m</t>
    </r>
    <r>
      <rPr>
        <vertAlign val="superscript"/>
        <sz val="8"/>
        <rFont val="Arial"/>
        <family val="2"/>
        <charset val="238"/>
      </rPr>
      <t>3</t>
    </r>
    <r>
      <rPr>
        <sz val="8"/>
        <rFont val="Arial"/>
        <family val="2"/>
        <charset val="238"/>
      </rPr>
      <t>,        6000 m</t>
    </r>
    <r>
      <rPr>
        <vertAlign val="superscript"/>
        <sz val="8"/>
        <rFont val="Arial"/>
        <family val="2"/>
        <charset val="238"/>
      </rPr>
      <t>3</t>
    </r>
  </si>
  <si>
    <r>
      <t>2000 m</t>
    </r>
    <r>
      <rPr>
        <vertAlign val="superscript"/>
        <sz val="8"/>
        <rFont val="Arial"/>
        <family val="2"/>
        <charset val="238"/>
      </rPr>
      <t>3</t>
    </r>
  </si>
  <si>
    <r>
      <t>Fe 700</t>
    </r>
    <r>
      <rPr>
        <sz val="8"/>
        <rFont val="Arial"/>
        <family val="2"/>
        <charset val="1"/>
      </rPr>
      <t>µg/l</t>
    </r>
    <r>
      <rPr>
        <sz val="8"/>
        <rFont val="Arial"/>
        <family val="2"/>
        <charset val="238"/>
      </rPr>
      <t>, Mn 150µg/l</t>
    </r>
  </si>
  <si>
    <r>
      <t>Fe 30</t>
    </r>
    <r>
      <rPr>
        <sz val="8"/>
        <rFont val="Arial"/>
        <family val="2"/>
        <charset val="1"/>
      </rPr>
      <t>µg/l</t>
    </r>
    <r>
      <rPr>
        <sz val="8"/>
        <rFont val="Arial"/>
        <family val="2"/>
        <charset val="238"/>
      </rPr>
      <t>, Mn 19µg/l</t>
    </r>
  </si>
  <si>
    <r>
      <t>Fe 700</t>
    </r>
    <r>
      <rPr>
        <sz val="8"/>
        <rFont val="Arial"/>
        <family val="2"/>
        <charset val="1"/>
      </rPr>
      <t>µg/l</t>
    </r>
    <r>
      <rPr>
        <sz val="8"/>
        <rFont val="Arial"/>
        <family val="2"/>
        <charset val="238"/>
      </rPr>
      <t>, Mn 106µg/l</t>
    </r>
  </si>
  <si>
    <r>
      <t>660 m</t>
    </r>
    <r>
      <rPr>
        <vertAlign val="superscript"/>
        <sz val="8"/>
        <rFont val="Calibri"/>
        <family val="2"/>
        <charset val="238"/>
      </rPr>
      <t>3</t>
    </r>
  </si>
  <si>
    <r>
      <rPr>
        <b/>
        <sz val="8"/>
        <color indexed="8"/>
        <rFont val="Arial Narrow"/>
        <family val="2"/>
        <charset val="238"/>
      </rPr>
      <t>Crpilište Bokanjac</t>
    </r>
    <r>
      <rPr>
        <sz val="8"/>
        <color indexed="8"/>
        <rFont val="Arial Narrow"/>
        <family val="2"/>
        <charset val="238"/>
      </rPr>
      <t xml:space="preserve"> ( bunar 4 i 5, bunar Jezerce,  izvor Golubinka); </t>
    </r>
    <r>
      <rPr>
        <b/>
        <sz val="8"/>
        <color indexed="8"/>
        <rFont val="Arial Narrow"/>
        <family val="2"/>
        <charset val="238"/>
      </rPr>
      <t xml:space="preserve">Crpilište Muškovci               </t>
    </r>
    <r>
      <rPr>
        <sz val="8"/>
        <color indexed="8"/>
        <rFont val="Arial Narrow"/>
        <family val="2"/>
        <charset val="238"/>
      </rPr>
      <t>( Zrmanja )</t>
    </r>
  </si>
  <si>
    <r>
      <rPr>
        <b/>
        <sz val="8"/>
        <color indexed="8"/>
        <rFont val="Arial Narrow"/>
        <family val="2"/>
        <charset val="238"/>
      </rPr>
      <t xml:space="preserve">Crpilište Bokanjac    </t>
    </r>
    <r>
      <rPr>
        <sz val="8"/>
        <color indexed="8"/>
        <rFont val="Arial Narrow"/>
        <family val="2"/>
        <charset val="238"/>
      </rPr>
      <t xml:space="preserve"> ( bunar 4 i 5, bunar Jezerce, Boljkovac izvor Golubinka)</t>
    </r>
  </si>
  <si>
    <t>Milan Šabić</t>
  </si>
  <si>
    <t>usluga.vrlika@st.t-com.hr</t>
  </si>
  <si>
    <t>098418230</t>
  </si>
  <si>
    <t>Marijo Delić</t>
  </si>
  <si>
    <t>delic.marijan61@gmail.com</t>
  </si>
  <si>
    <t>021/827-019</t>
  </si>
  <si>
    <t>098/419105</t>
  </si>
  <si>
    <t>SLAVICA DRAŽIĆ</t>
  </si>
  <si>
    <t>vodovod09@email.t-com.hr</t>
  </si>
  <si>
    <t>021/713-153</t>
  </si>
  <si>
    <t>021/674-468</t>
  </si>
  <si>
    <t>Snježan Trlin</t>
  </si>
  <si>
    <t>snjezan.trlin@komunalno-vrgorac.hr</t>
  </si>
  <si>
    <t>021-674-377</t>
  </si>
  <si>
    <t>VODOVOD I KANALIZACIJA d.o.o Split
(56826138353) Biokovska ul. 3, 21000, Split</t>
  </si>
  <si>
    <t xml:space="preserve">DRENOVCI' D.O.O. 
(58020541864) Toljani 1, 32257 Drenovci </t>
  </si>
  <si>
    <t>534-07-1-1-3/3-16-8</t>
  </si>
  <si>
    <t>JIVU nije isporučitelj na ovom području</t>
  </si>
  <si>
    <t>Dodana ZO prema poslanom izvješću od strane JIVU-a</t>
  </si>
  <si>
    <t xml:space="preserve">Vodovod Grubišno Polje d.o.o. OIB: 20467642070,I.N.Jemeršića 37.c, 43290 Grubišno Polje </t>
  </si>
  <si>
    <t xml:space="preserve">VODOVOD PULA d.o.o.
(19798348108) RADIĆEVA ULICA 9, 52100 Pula </t>
  </si>
  <si>
    <t>Babotok, Botinac, Donji Mosti, Gornje Zdelice, Gornji Mosti, Jabučeta, Jakopovac, Kapela, Kobasičari, Lalići, Lipovo Brdo, Nova Diklenica, Novi Skucani, Pavlin Kloštar, Poljančani, Prnjavor, Reškovci, Sredice Gornje, Srednja Diklenica, Srednji Mosti, Stanići, Stara Diklenica, Starčevljani, Stari Skucani, Šiptari, Tvrda Reka, Visovi</t>
  </si>
  <si>
    <t>Ciglenica, Garešnica, Garešnički Brestovac, Hercegovac, Kaniška Iva, Kapelica, Palešnik, Trnovitički Popovac, Velika Trnava, Zdenčac</t>
  </si>
  <si>
    <t>Dapčevački Brđani, Dijakovac, Donja Rašenica, Gornja Rašenica, Grbavac, Grubišno Polje, Ivanovo Selo, Lončarica, Mala Barna, Mala Dapčevica, Mala Jasenovača, Mala Peratovica, Mali Zdenci, Munije, Orlovac Zdenački, Poljani, Rastovac, Treglava, Turčević Polje, Velika Barna, Velika Dapčevica, Velika Jasenovača, Velika Peratovica, Veliki Zdenci</t>
  </si>
  <si>
    <t>Čajkovci, Vrpolje</t>
  </si>
  <si>
    <t>Beravci, Bicko Selo, Divoševci, Donja Bebrina, Donja Vrba, Donji Andrijevci, Garčin, Gornja Bebrina, Gornja Vrba, Gundinci, Jaruge, Klakar, Klokočevik, Kruševica, Kupina, Mala Kopanica, Novi Grad, Novo Topolje, Oprisavci, Poljanci, Prnjavor, Ruščica, Sapci, Selna, Sikirevci, Slavonski Šamac, Sredanci, Stari Perkovci, Staro Topolje, Stružani, Svilaj, Trnjani, Trnjanski Kuti, Velika Kopanica, Vrhovina, Zadubravlje, Zoljani</t>
  </si>
  <si>
    <t>Blato, Kozarica, Sobra</t>
  </si>
  <si>
    <t>Blace, Duboka, Klek, Komarna, Krvavac, Kula Norinska, Lovorje, Lučina, Matijevići, Mihalj, Momići, Otok, Pižinovac, Podgradina, Raba, Trn, Tuštevac, Vlaka, Zavala</t>
  </si>
  <si>
    <t>Pula</t>
  </si>
  <si>
    <t>ZO CETINGRAD B</t>
  </si>
  <si>
    <t>Banjsko Selo, Barilović, Belaj, Belajska Vinica, Belajski Malinci, Bošt, Carevo Selo, Donji Budački, Donji Skrad, Donji Velemerić, Gornji Velemerić, Grabovac Krnjački, Grabovac Vojnićki, Hrvatsko Žarište, Koranski Brijeg, Kosijersko Selo, Križ Koranski, Krnjak, Leskovac Barilovićki, Mihalić Selo, Mlakovac, Mrežnički Brig, Mrežnički Novaki, Mrežnički Varoš, Pavković Selo, Pećurkovo Brdo, Podvožić, Rastovac Budački</t>
  </si>
  <si>
    <t>Belavići, Cerovački Galovići, Donje Mrzlo Polje Mrežničko, Donji Zvečaj, Duga Resa, Galović Selo, Gorica, Gornje Mrzlo Polje Mrežničko, Lišnica, Mrežničke Poljice, Mrežničko Dvorište, Petrakovo Brdo, Sveti Petar Mrežnički, Šeketino Brdo</t>
  </si>
  <si>
    <t>Brebornica, Budačka Rijeka, Čatrnja, Dugi Dol, Podgorje Krnjačko</t>
  </si>
  <si>
    <t>Goli Vrh Netretićki, Piščetke</t>
  </si>
  <si>
    <t>Gerovo Tounjsko</t>
  </si>
  <si>
    <t>Umol</t>
  </si>
  <si>
    <t>Hreljin Ogulinski, Puškarići, Turkovići Ogulinski</t>
  </si>
  <si>
    <t>Basara, Brajdić Selo, Brezovac, Čatrnja, Ćuić Brdo, Drage, Drežnik Grad, Gornja Močila, Grabovac, Irinovac, Jamarje, Jelov Klanac, Korana, Koranski Lug, Kordunski Ljeskovac, Korita, Lipovac, Lipovača, Mašvina, Nova Kršlja, Oštarski Stanovi, Rakovica, Rakovičko Selište, Sadilovac, Selište Drežničko, Stara Kršlja</t>
  </si>
  <si>
    <t>Brdo Utinjsko, Bukovica Utinjska, Gačeša Selo, Jurga, Kartalije, Klipino Brdo, Kljaić Brdo, Knežević Kosa, Kokirevo, Kolarić, Krivaja Vojnićka, Loskunja, Malešević Selo, Mandić Selo, Međeđak Utinjski, Okić, Podsedlo, Radonja, Utinja, Utinja Vrelo, Vojišnica, Vojnić, Zimić, Živković Kosa</t>
  </si>
  <si>
    <t>Beč, Bitorajci, Bosanci, Bosiljevo, Brajakovo Brdo, Brcković Draga, Crno Kamanje, Culibrki, Donje Prilišće, Dubravci, Dubravčani, Dugače, Dvorjanci, Fratrovci, Frketić Selo, Fučkovac, Glavica, Goričice Dobranske, Gornje Prilišće, Gornji Zvečaj, Gradišće, Grganjica, Gršćaki, Hrsina, Jakovci Netretićki, Jančani, Jarče Polje, Johi, Kasuni, Kolenovac, Korenić Brdo, Kozalj Vrh, Kraljevo Selo, Kučevice, Kunići Ribnički, Ladešići, Laslavići, Lipa, Lipov Pesak, Lisičina Gorica, Lončar Brdo, Maletići, Mali Modruš Potok, Milani, Mračin, Netretić, Novigrad na Dobri, Novo Brdo Mrežničko, Novo Selo Bosiljevsko, Orišje, Potok Bosiljevski, Pribanjci, Protulipa, Račak, Resnik Bosiljevski, Rešetarevo, Sarovo, Sela Bosiljevska, Skoblić Brdo, Spahići, Srednje Prilišće, Straža, Tončići, Trnovo, Varoš Bosiljevski, Veliki Modruš Potok, Venac Mrežnički, Vinski Vrh, Vodena Draga, Vrhova Gorica, Vukova Gorica, Zaborsko Selo, Završje Netretićko, Zvečaj, Žubrinci</t>
  </si>
  <si>
    <t>Banska Gorica, Bezavina, Bregi Zabočki, Ciglenica Zagorska, Črešnjevec, Čret, Desinić, Desinić Gora, Domahovo, Donja Pačetina, Donja Stubica, Donje Vino, Donji Jalšovec, Donji Zbilj, Družilovec, Dubrovčan, Dukovec, Gaber, Galovec Začretski, Glogovec Zagorski, Gornji Čemehovec, Gornji Jalšovec, Gostenje, Grabrovec, Gregurovec, Gubaševo, Hršak Breg, Jakuševec Zabočki, Jalšje, Jasenovac Zagorski, Jelenjak, Jezero Klanječko, Jurjevec, Kapelski Vrh, Klokovec, Klupci, Klupci Začretski, Kozjak Začretski, Kraljevec na Sutli, Krapinske Toplice, Krušljevo Selo, Lenišće, Lipnica Zagorska, Lovreća Sela, Lukavec Klanječki, Mala Erpenja, Martinišće, Matenci, Maturovec, Modrovec, Mokrice, Movrač, Mrzlo Polje, Nebojse, Oratje, Orehova Gorica, Osredek Desinićki, Pavlovec Zabočki, Podgora, Požarkovec, Pristava, Prosenik, Prosenik Gubaševski, Prosenik Začretski, Pušava, Radakovo, Ravnice, Repovec, Samci, Sekirišće, Selno, Slivonja Jarek, Strmec, Strmec Stubički, Strmec Sutlanski, Stubička Slatina, Stubičke Toplice, Sveti Križ, Sveti Križ Začretje, Šimunci, Štrucljevo, Švaljkovec, Temovec, Tisanić Jarek, Trsteno, Tuhelj, Tuheljske Toplice, Turnovo, Velika Erpenja, Velika Horvatska, Veliko Trgovišće, Velinci, Viča Sela, Vilanci, Vižovlje, Vrankovec, Vrtnjakovec, Zabok, Završje Začretsko, Zleć</t>
  </si>
  <si>
    <t>Dubravica Desinićka, Gora Košnička, Gornji Zbilj, Grohot, Hum Košnički, Ivanić Desinićki, Klanječno, Ravnice Desinićke, Trnovec Desinićki, Turnišće Desinićko</t>
  </si>
  <si>
    <t>Kaniža Gospićka, Novoselo Trnovačko</t>
  </si>
  <si>
    <t>Bunić, Debelo Brdo, Jagodnje, Krbava, Krbavica, Pećane, Podlapača, Šalamunić</t>
  </si>
  <si>
    <t>Barlete, Bilaj, Divoselo, Kruškovac, Lički Čitluk, Lički Ribnik, Medak, Mogorić, Novoselo Bilajsko, Ornice, Ostrvica, Pavlovac Vrebački, Počitelj, Vrebac, Žabica</t>
  </si>
  <si>
    <t>Aleksinica, Bakovac Kosinjski, Budak, Bukovac Perušićki, Donje Pazarište, Kalinovača, Kaluđerovac, Klanac, Klenovac, Konjsko Brdo, Kosa Janjačka, Kvarte, Mala Plana, Malo Polje, Mezinovac, Oteš, Podastrana, Popovača Pazariška, Prvan Selo, Rastoka, Selo Sveti Marko, Smiljan, Smiljansko Polje, Studenci, Vaganac, Velika Plana, Veliki Žitnik, Vranovine</t>
  </si>
  <si>
    <t>Lički Osik, Mušaluk, Perušić, Široka Kula</t>
  </si>
  <si>
    <t>Jablanac, Klada, Lukovo, Prizna, Senj, Starigrad, Stinica, Sveta Jelena, Sveti Juraj, Bunica, Pijavica</t>
  </si>
  <si>
    <t>ZO SENJ - SENJSKA DRAGA</t>
  </si>
  <si>
    <t>Senjska Draga</t>
  </si>
  <si>
    <t>ZO VRILINE LOVINAC</t>
  </si>
  <si>
    <t>ZO VRILINE GOSPIĆ</t>
  </si>
  <si>
    <t>Badličan, Banfi, Belica, Bogdanovec, Brezje, Brezovec, Bukovec, Celine, Čakovec, Čestijanec, Črečan, Donji Koncovčak, Donji Zebanec, Dragoslavec, Dragoslavec Breg, Dragoslavec Selo, Držimurec, Dunjkovec, Ferketinec, Frkanovec, Gardinovec, Gornja Dubrava, Gornji Hrašćan, Gornji Koncovčak, Gornji Kraljevec, Gornji Kuršanec, Gornji Mihaljevec, Gornji Zebanec, Grabrovnik, Gradiščak, Grkaveščak, Hlapičina, Ivanovec, Jalšovec, Jurovčak, Jurovec, Kapelščak, Knezovec, Krištanovec, Križovec, Kuršanec, Lapšina, Leskovec, Lopatinec, Macinec, Mačkovec, Mala Subotica, Mali Mihaljevec, Marof, Martinuševec, Merhatovec, Mihovljan, Miklavec, Mursko Središće, Nedelišće, Novakovec, Novo Selo na Dravi, Novo Selo Rok, Okrugli Vrh, Orehovica, Otok, Palovec, Peklenica, Piškorovec, Plešivica, Pleškovec, Podbrest, Podturen, Praporčan, Prekopa, Preseka, Pretetinec, Prhovec, Pribislavec, Pušćine, Robadje, Savska Ves, Selnica, Sivica, Slakovec, Slemenice, Stanetinec, Strahoninec, Strelec, Sveti Križ, Sveti Martin na Muri, Sveti Urban, Šandorovec, Šenkovec, Štefanec, Štrigova, Štrukovec, Totovec, Trnovec, Tupkovec, Vratišinec, Vrhovljan, Vučetinec, Vugrišinec, Vukanovec, Vularija, Zasadbreg, Zaveščak, Zebanec Selo, Žabnik, Železna Gora, Žiškovec, Parag, Toplice Sveti Martin</t>
  </si>
  <si>
    <t xml:space="preserve">Cirkovljan, Čehovec, Čukovec, Dekanovec, Domašinec, Donja Dubrava, Donji Hrašćan, Donji Kraljevec, Donji Mihaljevec, Donji Pustakovec, Donji Vidovec, Draškovec, Goričan, Hemuševec, Hodošan, Kotoriba, Oporovec, Palinovec, Piškorovec, Prelog, Sveta Marija, Sveti Juraj u Trnju, Turčišće </t>
  </si>
  <si>
    <t>Beli Manastir, Luč, Petlovac, Šećerana, Šumarina</t>
  </si>
  <si>
    <t>Batina, Branjin Vrh, Branjina, Draž, Duboševica, Gajić, Podolje, Popovac, Topolje</t>
  </si>
  <si>
    <t>Beljevina, Bokšić, Bokšić Lug, Đurđenovac, Gabrilovac, Klokočevci, Ličko Novo Selo, Našičko Novo Selo, Pribiševci, Sušine, Šaptinovci, Teodorovac</t>
  </si>
  <si>
    <t>Antunovac, Brijest, Briješće, Divoš, Dopsin, Ernestinovo, Hrastin, Hrastovac, Ivanovac, Josipovac, Klisa, Laslovo, Lipovac Hrastinski, Livana, Nemetin, Osijek, Paulin Dvor, Podravlje, Sarvaš, Tenja, Tvrđavica, Višnjevac, Vladislavci, Vuka</t>
  </si>
  <si>
    <t>KOMRAD D.O.O.
(96537643037) Braće Radića 2, 33520 Slatina</t>
  </si>
  <si>
    <t>ZO MEDINCI-OB</t>
  </si>
  <si>
    <t>Gezinci, Krčenik, Podravska Moslavina</t>
  </si>
  <si>
    <t>Čaglin, Darkovac, Latinovac, Migalovci, Milanlug, Nova Lipovica, Nova Ljeskovica, Paka, Ruševo, Sapna, Sovski Dol, Stara Ljeskovica</t>
  </si>
  <si>
    <t>Antunovac, Biškupci, Bratuljevci, Češljakovci, Doljanci, Draga, Golo Brdo, Kaptol, Komarovci, Lučinci, Markovac, Milanovac, Milivojevci, Novi Bešinci, Oljasi, Potočani, Radovanci, Stražeman, Toranj, Trenkovo, Trnovac, Velika</t>
  </si>
  <si>
    <t>Brod Moravice, Čučak, Delači, Donja Dobra, Donji Šehovac, Gornja Dobra, Gornji Kuti, Gornji Šajn, Klepeće Selo, Kocijani, Lokvica, Maklen, Male Drage, Malo Selce, Moravička Sela, Naglići, Novi Lazi, Pauci, Planica, Podstene, Razdrto, Šepci Podstenski, Šimatovo, Velike Drage, Zahrt, Zavrh, Žrnovac</t>
  </si>
  <si>
    <t>Begovo Razdolje, Brestova Draga, Brod na Kupi, Dedin, Delnice, Donje Tihovo, Donji Turni, Krivac, Lučice, Mala Lešnica, Marija Trošt, Mrkopalj, Sunger, Tuk Mrkopaljski, Tuk Vojni, Velika Lešnica, Zalesina, Zamost Brodski, Zapolje Brodsko</t>
  </si>
  <si>
    <t>Zlobin</t>
  </si>
  <si>
    <t xml:space="preserve"> </t>
  </si>
  <si>
    <t>Breza, Klana, Lisac, Studena, Škalnica</t>
  </si>
  <si>
    <t>Bajčići, Barušići, Bogovići, Brusići, Brzac, Čižići, Dobrinj, Gabonjin, Gostinjac, Hlapa, Klanice, Klimno, Kornić, Kras, Kremenići, Krk, Lakmartin, Linardići, Ljutići, Malinska, Maršići, Milčetići, Milohnići, Milovčići, Muraj, Nenadići, Njivice, Omišalj, Oštrobradić, Pinezići, Polje, Poljica, Porat, Punat, Radići, Rasopasno, Sabljići, Skrbčići, Soline, Sršići, Strilčići, Sužan, Sveti Anton, Sveti Ivan, Sveti Ivan Dobrinjski, Sveti Vid Dobrinjski, Sveti Vid-Miholjice, Šilo, Tribulje, Turčić, Vantačići, Vrh, Zidarići, Žestilac, Žgaljići, Žgombići, Županje</t>
  </si>
  <si>
    <t>Gorica Skradska, Planina Skradska, Skrad, Tusti Vrh</t>
  </si>
  <si>
    <t>Bakar, Bakarac, Bakar, Baštijani, Brnelići, Buzdohanj, Cernik, Čavle, Drastin, Dražice, Grobnik, Hreljin, Ilovik, Jelenje, Kastav, Kosi, Kostrena, Kraljevica, Krasica, Križišće, Kukuljani, Kukuljanovo, Lopača, Lubarska, Lukeži, Mali Dol, Marčelji, Marinići, Martinovo Selo, Mavrinci, Milaši, Mladenići, Plosna, Podčudnič, Podhum, Podkilavac, Podrvanj, Ponikve, Praputnjak, Ratulje, Rijeka, Saršoni, Soboli, Sroki, Škrljevo, Šmrika, Trnovica, Valići, Veli Dol, Viškovo, Zastenice, Zoretići,  Klana, Lisac, Studena, Škalnica</t>
  </si>
  <si>
    <t>Donji Javoranj, Dvor, Gornji Javoranj, Hrtić, Javornik, Matijevići, Vanići, Zamlača</t>
  </si>
  <si>
    <t>Balinac, Donja Bučica, Donje Selište, Donje Taborište, Donji Viduševac, Dvorišće, Glina, Gornja Bučica, Gornje Selište, Gornje Taborište, Gornji Viduševac, Hađer, Kihalac, Mala Solina, Marinbrod, Novo Selo Glinsko, Prekopa, Velika Solina</t>
  </si>
  <si>
    <t>Borojevići, Čukur, Donja Velešnja, Donji Bjelovac, Donji Hrastovac, Donji Kukuruzari, Gornja Velešnja, Gornji Bjelovac, Gornji Hrastovac, Gornji Kukuruzari, Graboštani, Hrvatska Kostajnica, Knezovljani, Komogovina, Majur, Mečenčani, Panjani, Prevršac, Rosulje, Selište Kostajničko, Staza, Stubalj, Svinica, Umetić, Utolica</t>
  </si>
  <si>
    <t>Cepeliš, Donja Bačuga, Donje Mokrice, Dumače, Gora, Gornja Bačuga, Gornje Mokrice, Graberje, Grabovac Banski, Križ Hrastovački, Luščani, Mošćenica, Nebojan, Nova Drenčina, Novo Selište, Pecki, Petrinja, Sibić, Srednje Mokrice, Strašnik, Župić</t>
  </si>
  <si>
    <t>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t>
  </si>
  <si>
    <t>Bobovišća, Bol, Dol, Donji Humac, Dračevica, Gornji Humac, Ložišća, Milna, Mirca, Murvica, Nerežišća, Novo Selo, Postira, Povlja, Pražnica, Pučišća, Selca, Splitska, Sumartin, Supetar, Sutivan, Škrip</t>
  </si>
  <si>
    <t>Blato na Cetini, Grabovac, Katuni, Kreševo, Podgrađe, Slime, Šestanovac, Zadvarje</t>
  </si>
  <si>
    <t>Gornje Sitno, Srinjine</t>
  </si>
  <si>
    <t>Brusje, Dol, Hvar, Ivan Dolac, Jelsa, Milna, Pitve, Rudina, Selca kod Starog Grada, Stari Grad, Sveta Nedjelja, Svirče, Velo Grablje, Vrbanj, Vrboska, Vrisnik, Zaraće, Zavala, Jagodna</t>
  </si>
  <si>
    <t>Labin</t>
  </si>
  <si>
    <t>Arbanija, Blaca, Divulje, Kamen, Kaštel Gomilica, Kaštel Kambelovac, Kaštel Lukšić, Kaštel Novi, Kaštel Stari, Kaštel Sućurac, Kaštel Štafilić, Klis, Kučine, Mastrinka, Mravince, Okrug Donji, Okrug Gornji, Plano, Podstrana, Seget Donji, Seget Gornji, Seget Vranjica, Slatine, Solin, Split, Stobreč, Trogir, Vranjic, Žedno</t>
  </si>
  <si>
    <t>Bogdanovići, Prgomet, Primorski Dolac, Sitno, Vinovac</t>
  </si>
  <si>
    <t>Čitluk, Gljev, Jasensko, Suhač</t>
  </si>
  <si>
    <t>Karakašica</t>
  </si>
  <si>
    <t>ZO KOSINAC RUDA</t>
  </si>
  <si>
    <t>Biokovsko Selo, Biorine, Cista Provo, Cista Velika, Dobrinče, Dolića Draga, Donji Proložac, Donji Vinjani, Drum, Glavina Donja, Gornji Proložac, Gornji Vinjani, Grubine, Hršćevani, Imotski, Ivanbegovina, Kamenmost, Krivodol, Krstatice, Lokvičići, Lovreć, Medovdolac, Medvidovića Draga, Opanci, Podbablje Gornje, Podosoje, Poljica, Postranje, Rastovac, Rašćane Gornje, Ričice, Runović, Slivno, Studenci, Šumet, Zagvozd, Zmijavci</t>
  </si>
  <si>
    <t>Aržano, Dobranje, Glavina Gornja, Svib</t>
  </si>
  <si>
    <t>ZO OPAČAC - HERCEGOVINA MUKIŠNICA A</t>
  </si>
  <si>
    <t>Bračević, Brštanovo, Crivac, Divojevići, Donje Ogorje, Donje Postinje, Donji Muć, Dugobabe, Dugopolje, Gizdavac, Gornje Ogorje, Gornje Postinje, Gornji Muć, Kladnjice, Konjsko, Koprivno, Kotlenice, Lećevica, Liska, Mala Milešina, Neorić, Nisko, Pribude, Prugovo, Radošić, Radunić, Ramljane, Sutina, Velika Milešina, Zelovo</t>
  </si>
  <si>
    <t>Bajagić, Bisko, Brnaze, Budimir, Čačvina, Čaporice, Ercegovci, Gala, Gardun, Grab, Jabuka, Košute, Kraj, Krušvar, Nova Sela, Osoje, Otok, Ovrlje, Prisoje, Radošić, Ruda, Sičane, Strizirep, Strmendolac, Sušci, Tijarica, Trilj, Turjaci, Udovičić, Ugljane, Vedrine, Velić, Vinine, Vojnić Sinjski, Vrabač, Vrpolje</t>
  </si>
  <si>
    <t>Betina, Bićine, Bilice, Boraja, Bribir, Brnjica, Brodarica, Cicvare, Čista Mala, Čista Velika, Čvrljevo, Danilo, Danilo Biranj, Danilo Kraljice, Donje Polje, Dubrava kod Šibenika, Dubravice, Dvornica, Gaćelezi, Goriš, Grabovci, Gračac, Gradina, Grebaštica, Jadrtovac, Jarebinjak, Jezera, Kašić, Konjevrate, Koprno, Krapanj, Krković, Kruševo, Lađevci, Lozovac, Ložnice, Ložnice, Ljubostinje, Mirlović Zagora, Mravnica, Murter, Oglavci, Ostrogašica, Pakovo Selo, Perković, Piramatovci, Plastovo, Podglavica, Podumci, Pokrovnik, Primošten, Primošten Burnji, Prvić Luka, Prvić Šepurine, Putičanje, Radonić, Radonić, Raslina, Ražanj, Rogoznica, Sapina Doca, Sitno Donje, Skradin, Skradinsko Polje, Slivno, Sonković, Srima, Šibenik, Široke, Tisno, Tribunj, Vadalj, Vezac, Vodice, Vrpolje, Vrsno, Zaton, Zečevo Rogozničko, Zlarin, Žaborić, Žitnić, Kanica, Zatoglav, Stivašnica</t>
  </si>
  <si>
    <t>Bednjica, Budinščak, Cvetlin, Donja Višnjica, Gornja Višnjica, Jazbina Cvetlinska, Jazbina Višnjička, Jelovec Voćanski, Zalužje, Zlogonje</t>
  </si>
  <si>
    <t>Bedenec, Gečkovec, Goranec, Kaniža, Knapić, Lančić, Vuglovec</t>
  </si>
  <si>
    <t>Apatija, Babinec, Bartolovec, Bikovec, Biljevec, Bisag, Bolfan, Borenec, Boričevec Toplički, Brezje Dravsko, Breznica, Breznički Hum, Brodarovec, Budislavec, Butkovec, Cargovec, Cerje Tužno, Cestica, Čalinec, Čičkovina, Čret Bisaški, Črnec Biškupečki, Črnile, Čukovec, Čurilovec, Doljan, Domitrovec, Donja Poljana, Donja Voća, Donje Ladanje, Donje Makojišće, Donje Vratno, Donji Kneginec, Donji Kućan, Drašković, Drenovec, Druškovec, Dubovica, Dubrava Križovljanska, Dubravec, Falinić Breg, Fotez Breg, Globočec Ludbreški, Gojanec, Gornja Poljana, Gornja Voća, Gornje Ladanje, Gornje Makojišće, Gornje Vratno, Gornji Kneginec, Gornji Kućan, Gornji Martijanec, Goruševnjak, Grana, Greda, Grešćevina, Horvatsko, Hrastovec Toplički, Hrastovljan, Hrastovsko, Hrženica, Imbriovec Jalžabetski, Jakopovec, Jales Breznički, Jalkovec, Jalševec Svibovečki, Jalžabet, Jarek Bisaški, Jarki, Jarki Horvatićevi, Jelenščak, Jerovec, Jurketinec, Kamena Gorica, Kapela Podravska, Kapelec, Karlovec Ludbreški, Kaštelanec, Kelemen, Ključ, Kolarovec, Komarnica Ludbreška, Korenjak, Koretinec, Koškovec, Krč, Križanče, Križanec, Križovljan, Križovljan Radovečki, Krkanec, Krščenovec, Kućan Ludbreški, Kućan Marof, Lepoglava, Leskovec Toplički, Leštakovec, Lipovnik, Lovrentovec, Ludbreg, Luka Ludbreška, Lukačevec Toplički, Lunjkovec, Lužan Biškupečki, Madaraševec, Madžarevo, Mali Bukovec, Mali Lovrečan, Malo Gradišće, Marčan, Martijanec, Martinić, Martinkovec, Maruševec, Mirkovec Breznički, Možđenec, Natkrižovljan, Nedeljanec, Novaki, Novakovec, Novi Marof, Novo Selo Podravsko, Obrankovec, Oštrice, Otok Virje, Papinec, Pešćenica Vinička, Pihovec, Pišćanovec, Plemenšćina, Plitvica Voćanska, Podrute, Podvorec, Poljana Biškupečka, Poljanec, Prekno, Presečno, Priles, Radovec, Radovec Polje, Remetinec, Retkovec Svibovečki, Ribić Breg, Rijeka Voćanska, Rivalno, Rukljevina, Segovina, Seketin, Selci Križovljanski, Selnik, Selnik, Sesvete Ludbreške, Sigetec Ludbreški, Slanje, Slivarsko, Slokovec, Struga, Sudovčina, Sveti Đurđ, Sveti Ilija, Sveti Petar, Svibovec, Šemovec, Šijanec, Škarnik, Štefanec, Tkalec, Tomaševec Biškupečki, Topličica, Trnovec, Tuhovec, Turčin, Varaždin, Varaždin Breg, Varaždinske Toplice, Veliki Bukovec, Veliki Lovrečan, Vidovec, Vinica, Vinica Breg, Vinogradi Ludbreški, Virje Križovljansko, Vratno Otok, Vrbanovec, Vrtlinovec, Zamlača, Zamlaka, Zbelava, Žabnik, Žigrovec, Županec</t>
  </si>
  <si>
    <t>Bela, Beletinec, Beretinec, Črešnjevo, Filipići, Krušljevec, Ledinec, Lovrečan, Margečan, Osečka, Pece, Podevčevo, Seljanec, Strmec Remetinečki, Škriljevec, Tužno, Završje Podbelsko, Ledinec Gornji</t>
  </si>
  <si>
    <t>Banovci, Donje Novo Selo, Đeletovci, Ilača, Nijemci, Tovarnik, Vinkovački Banovci</t>
  </si>
  <si>
    <t>ZO JANKOVCI</t>
  </si>
  <si>
    <t>Andrijaševci, Antin, Babina Greda, Cerić, Cerna, Gaboš, Ivankovo, Jarmina, Korog, Mlaka Antinska, Novi Mikanovci, Ostrovo, Prkovci, Retkovci, Rokovci, Stari Mikanovci, Šiškovci, Tordinci, Vinkovci, Vođinci</t>
  </si>
  <si>
    <t>Komletinci, Otok</t>
  </si>
  <si>
    <t>Dobra Voda, Donja Jagodnja, Donje Biljane, Donje Ceranje, Gornja Jagodnja, Kakma, Lišane Tinjske, Miranje, Perušić Donji, Podlug, Polača, Pristeg, Radošinovci, Raštević, Tinj, Zagrad, Zapužane</t>
  </si>
  <si>
    <t>Bibinje, Kali, Sukošan, Zadar</t>
  </si>
  <si>
    <r>
      <t xml:space="preserve">Grbe, Nin, Ninski Stanovi, Petrčane, Privlaka, Vrsi, Zaton, Žerava, </t>
    </r>
    <r>
      <rPr>
        <sz val="8"/>
        <color indexed="53"/>
        <rFont val="Arial Narrow"/>
        <family val="2"/>
      </rPr>
      <t>Kožino</t>
    </r>
  </si>
  <si>
    <t>Benkovac, Benkovačko Selo, Buković, Donji Kašić, Islam Grčki, Korlat, Kula Atlagić, Lisičić, Smilčić, Šopot</t>
  </si>
  <si>
    <t>Cerje, Martinska Ves, Novo Selo, Poljana, Poljanski Lug, Prilesje, Savska Cesta, Vrbovec, Vrbovečki Pavlovec</t>
  </si>
  <si>
    <t xml:space="preserve"> Grabrić</t>
  </si>
  <si>
    <t>Cugovec</t>
  </si>
  <si>
    <t>VODOOPSKRBA I ODVODNJA VRBOVEC
(91957102141) Kolodvorska 29, 10340 Vrbovec</t>
  </si>
  <si>
    <t>Brezje, Podlužan, Zgališće</t>
  </si>
  <si>
    <t>Hrastje, Šalovec</t>
  </si>
  <si>
    <t>Gradec</t>
  </si>
  <si>
    <t>Gradečki Pavlovec</t>
  </si>
  <si>
    <t>Bešlinec, Bunjani, Caginec, Čemernica Lonjska, Deanovec, Derežani, Donja Obreška, Donji Prnjarovec, Gornja Obreška, Gornji Prnjarovec, Graberje Ivanićko, Greda Breška, Ivanić-Grad, Johovec, Kloštar Ivanić, Konšćani, Križci, Križ, Lepšić, Lijevi Dubrovčak, Lipovec Lonjski, Mala Hrastilnica, Novoselec, Obedišće, Okešinec, Opatinec, Posavski Bregi, Prečno, Predavec, Razljev, Rečica Kriška, Sobočani, Stara Marča, Šćapovec, Šemovec Breški, Širinec, Šumećani, Šušnjari, Tarno, Topolje, Trebovec, Velika Hrastilnica, Vezišće, Zaklepica, Zelina Breška</t>
  </si>
  <si>
    <t>Falašćak, Galgovo, Kladje, Konšćica, Lug Samoborski, Mala Jazbina, Mala Rakovica, Molvice, Samobor, Slavagora, Smerovišće, Sveti Martin pod Okićem, Vrhovčak</t>
  </si>
  <si>
    <t>Bedenica, Beloslavec, Berislavec, Blaškovec, Blaževdol, Bosna, Breg Mokrički, Brezovec Zelinski, Bukevje, Bukovec Zelinski, Curkovec, Črečan, Donja Drenova, Donja Topličica, Donja Zelina, Donje Psarjevo, Dubovec Bisaški, Filipovići, Goričanec, Goričica, Gornji Vinkovec, Hrnjanec, Keleminovec, Komin, Krečaves, Križevčec, Majkovec, Marinovec Zelinski, Nespeš, Novakovec Bisaški, Novo Mjesto, Obrež Zelinski, Omamno, Otrčkovec, Paukovec, Polonje, Polonje Tomaševečko, Radoišće, Selnica Psarjevačka, Suhodol Zelinski, Sveta Helena, Sveti Ivan Zelina, Šulinec, Tomaševec, Vukovje Zelinsko, Zrinšćina</t>
  </si>
  <si>
    <t>ZO  STRAHINJE</t>
  </si>
  <si>
    <t xml:space="preserve">Natrij </t>
  </si>
  <si>
    <r>
      <t>1400 m</t>
    </r>
    <r>
      <rPr>
        <vertAlign val="superscript"/>
        <sz val="8"/>
        <rFont val="Arial"/>
        <family val="2"/>
        <charset val="238"/>
      </rPr>
      <t>3</t>
    </r>
  </si>
  <si>
    <t>VODOOPSKRBA KUPA D.O.O. 
(26787524683) Gornje Mokrice 76, 44250 Petrinja</t>
  </si>
  <si>
    <t>JIVU</t>
  </si>
  <si>
    <t>POKAZATELJ</t>
  </si>
  <si>
    <t>S - kraće od jednog mjeseca</t>
  </si>
  <si>
    <t>Datum_od</t>
  </si>
  <si>
    <t>Datum_do</t>
  </si>
  <si>
    <t>Način  obavještavanja</t>
  </si>
  <si>
    <t>Internet stranica i radio</t>
  </si>
  <si>
    <t>Period restrikcije/zabrane</t>
  </si>
  <si>
    <t>Zabrana</t>
  </si>
  <si>
    <t>Opis restrikcije/zabrane</t>
  </si>
  <si>
    <t>Zona opskrbe</t>
  </si>
  <si>
    <t xml:space="preserve">Naselje </t>
  </si>
  <si>
    <t>Uzrok restrikcije (ograničenja)/zabrane</t>
  </si>
  <si>
    <t>Restrikcija (ograničenje)</t>
  </si>
  <si>
    <t>Radio</t>
  </si>
  <si>
    <t>Novine</t>
  </si>
  <si>
    <t>I - kraće od jednog dana</t>
  </si>
  <si>
    <t>V - kraće od jednog tjedna</t>
  </si>
  <si>
    <t>M - kraće od jedne godine</t>
  </si>
  <si>
    <t>L - dulje od jedne godine</t>
  </si>
  <si>
    <t xml:space="preserve">Vodovod Grubišno Polje d.o.o. (20467642070),I.N.Jemeršića 37.c, 43290 Grubišno Polje </t>
  </si>
  <si>
    <t>Vremenskih uvjeta (obilne padaline, topljenje snijega), radova Šumarije iznad vodozahvata</t>
  </si>
  <si>
    <t>Održavanje vodozahvata i VOO, ispiranje mreže, održavanje uređaja i opreme, analize vode, obuka zaposlenika..</t>
  </si>
  <si>
    <t>Održavanje kaptaže i VOO, uspostava postupka dezinfekcije, ispiranje mreže, održavanje uređaja, analize vode, obuka zaposlenika..</t>
  </si>
  <si>
    <t>Održavanje kaptaže i VOO, ispiranje mreže, održavanje uređaja i opreme, analize vode, obuka zaposlenika..</t>
  </si>
  <si>
    <t>www.komunalije-vodovod.hr</t>
  </si>
  <si>
    <t>043/532140</t>
  </si>
  <si>
    <t>http://komunalac-garesnica.hr/</t>
  </si>
  <si>
    <t>BOJA</t>
  </si>
  <si>
    <t xml:space="preserve">UR.BR.:534-07-1-1-6/3-16-3; KLASA: UP/I-541-02/16-03/06 OD 20.06.2016; I KLASA: UP/I-541-02/16-03/7 OD 20.06.2016 </t>
  </si>
  <si>
    <r>
      <t>As 50</t>
    </r>
    <r>
      <rPr>
        <sz val="8"/>
        <rFont val="Calibri"/>
        <family val="2"/>
        <charset val="238"/>
      </rPr>
      <t>µg  Boja: 25mg/l PtCo skale</t>
    </r>
  </si>
  <si>
    <t>As 40µg;   Boja 16mg/l</t>
  </si>
  <si>
    <t>As 40µg; Boja:25mg/l</t>
  </si>
  <si>
    <r>
      <t xml:space="preserve">Bedenik, Bjelovar, Breza, Brezovac, Ciglena, Dautan, Galovac, Gornje Plavnice, Gornji Tomaš, Gudovac, Klokočevac, Kokinac, </t>
    </r>
    <r>
      <rPr>
        <sz val="8"/>
        <color indexed="53"/>
        <rFont val="Arial"/>
        <family val="2"/>
        <charset val="238"/>
      </rPr>
      <t>Kozarevac Račanski, Križ Gornji,</t>
    </r>
    <r>
      <rPr>
        <sz val="8"/>
        <rFont val="Arial"/>
        <family val="2"/>
      </rPr>
      <t xml:space="preserve"> Kupinovac, Letičani, Mala Ciglena, Malo Korenovo, </t>
    </r>
    <r>
      <rPr>
        <sz val="8"/>
        <color indexed="53"/>
        <rFont val="Arial"/>
        <family val="2"/>
        <charset val="238"/>
      </rPr>
      <t>Međurača, Nevinac</t>
    </r>
    <r>
      <rPr>
        <sz val="8"/>
        <rFont val="Arial"/>
        <family val="2"/>
      </rPr>
      <t xml:space="preserve">, Novi Pavljani, Novoseljani, Obrovnica, Orlovac, Patkovac, Prespa, Prgomelje, Prokljuvani, Puričani, Rajić, </t>
    </r>
    <r>
      <rPr>
        <sz val="8"/>
        <color indexed="53"/>
        <rFont val="Arial"/>
        <family val="2"/>
        <charset val="238"/>
      </rPr>
      <t>Sasovac, Slovinska Kovačica</t>
    </r>
    <r>
      <rPr>
        <sz val="8"/>
        <rFont val="Arial"/>
        <family val="2"/>
      </rPr>
      <t xml:space="preserve">, Stančići, Stare Plavnice, Stari Pavljani, </t>
    </r>
    <r>
      <rPr>
        <sz val="8"/>
        <color indexed="53"/>
        <rFont val="Arial"/>
        <family val="2"/>
        <charset val="238"/>
      </rPr>
      <t>Tociljevac</t>
    </r>
    <r>
      <rPr>
        <sz val="8"/>
        <rFont val="Arial"/>
        <family val="2"/>
      </rPr>
      <t>, Tomaš, Trojstveni Markovac, Veliko Korenovo, Zvijerci, Ždralovi</t>
    </r>
  </si>
  <si>
    <t>Duljina razvodne mreže je: Bjelovar 306 km, Nova Rača 15,3 km i Rovišće 57 km</t>
  </si>
  <si>
    <t xml:space="preserve">Stjepan Aščić dipl.ing.el. </t>
  </si>
  <si>
    <t>zdravko.pavlic@vodovod-sb.hr</t>
  </si>
  <si>
    <t>VODOVOD D.O.O. 
(80535169523) NIKOLE ZRINSKOG 25, 35000 Slavonski Brod</t>
  </si>
  <si>
    <t xml:space="preserve">ZO Sikirevci - jedan put tjedno
(Vodovod Vinkovci upravlja vodocrpilištem Sikirevci ) </t>
  </si>
  <si>
    <t>Za 2017 godinu izvršena je korekcija broja priključaka i broja stanovnika prilključenih na javnu  mrežu u odnosu na 2016 godinu.</t>
  </si>
  <si>
    <t>035 347 038</t>
  </si>
  <si>
    <t>www.izvor.com.hr</t>
  </si>
  <si>
    <r>
      <t>2400 m</t>
    </r>
    <r>
      <rPr>
        <sz val="8"/>
        <rFont val="Calibri"/>
        <family val="2"/>
        <charset val="238"/>
      </rPr>
      <t>³</t>
    </r>
  </si>
  <si>
    <t>www.npklmvodovod.hr</t>
  </si>
  <si>
    <t>16,2 mg/l</t>
  </si>
  <si>
    <t>1436,6 mg/l</t>
  </si>
  <si>
    <t>U 2017.u sklopu radnji na sanaciji gubitaka vode zamijenjeno je   638 vodomjera.Na području Općine Vela Luka  izgrađen je  vodoopskrbni cjevovod za uvale Plitvina, Gradina i Stratinčica u dužini od 6850 m .U tijeku je izrada koncepcijskog rješenja vodopskrbe za uslužno područje 19.,a sa ciljem smanjivanja gubitaka. Također,  dalje se provodi projekt stavljanja pod nadzor potencijalnih zagađivača vode u području ZSZ izvorišta. Izrada projektne dokumentacije za izgradnju kanalizacijskog sustava te zamjenu vodoopskrbnog cjevovoda na području aglomeracija Blato te Smokvica-Brna-južna obala je u završnoj fazi.</t>
  </si>
  <si>
    <t>Pod pitanje "poduzete mjere za svako odstupanje" odabran je odgovor DA budući  se za svako odstupanje mikrobioloških parametara od zahtjeva sukladnosti poduzimaju  potrebne popravne radnje. Kod minimalnih odstupanja parametra klorida od MDK ne vršimo popravne radnje, obajvljujemo sve nalaze na službenim internet stranicama društva i na taj način stanovništvo je upoznato sa analizama vode. Kod većih odstupanja parametra klorida od MDK, a kakva su se javljala kroz kolovoz i rujan 2017. godine poduzimale su sve moguće popravne radnje    ( uključivanje alternativnih izvora voda, radnje zamjene izvora, obavijesti i upute )</t>
  </si>
  <si>
    <t>Lukša Matušić</t>
  </si>
  <si>
    <t>županija</t>
  </si>
  <si>
    <t>Joško Đeldum mag.oec.</t>
  </si>
  <si>
    <t>Milan Roso dipl.ing.građ.</t>
  </si>
  <si>
    <t>Preuzima se voda iz NPKLM sustava - Izvorište PRUD</t>
  </si>
  <si>
    <t>Mutnoća 5,6</t>
  </si>
  <si>
    <t xml:space="preserve">ispiranje </t>
  </si>
  <si>
    <t>otkonjene nepravilnosti</t>
  </si>
  <si>
    <t>www.opuzen.hr</t>
  </si>
  <si>
    <t>Vodocrpilište Prud</t>
  </si>
  <si>
    <t>zazabljedoo@gmail.com</t>
  </si>
  <si>
    <t>Nemamo svoje izvorište, voda od Vodovod Metković</t>
  </si>
  <si>
    <t>ivb.hr</t>
  </si>
  <si>
    <r>
      <t>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t>
    </r>
    <r>
      <rPr>
        <sz val="8"/>
        <color indexed="53"/>
        <rFont val="Arial Narrow"/>
        <family val="2"/>
        <charset val="238"/>
      </rPr>
      <t xml:space="preserve"> Kanfanar,</t>
    </r>
    <r>
      <rPr>
        <sz val="8"/>
        <color indexed="8"/>
        <rFont val="Arial Narrow"/>
        <family val="2"/>
        <charset val="238"/>
      </rPr>
      <t xml:space="preserve">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t>
    </r>
    <r>
      <rPr>
        <sz val="8"/>
        <color indexed="53"/>
        <rFont val="Arial Narrow"/>
        <family val="2"/>
        <charset val="238"/>
      </rPr>
      <t xml:space="preserve"> Rovinjsko Selo,</t>
    </r>
    <r>
      <rPr>
        <sz val="8"/>
        <color indexed="8"/>
        <rFont val="Arial Narrow"/>
        <family val="2"/>
        <charset val="238"/>
      </rPr>
      <t xml:space="preserve">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r>
  </si>
  <si>
    <r>
      <t xml:space="preserve">Bale, Brajkovići, Bubani, Burići, Golaš, Grimalda, Jural, </t>
    </r>
    <r>
      <rPr>
        <sz val="8"/>
        <color indexed="53"/>
        <rFont val="Arial Narrow"/>
        <family val="2"/>
      </rPr>
      <t>Krmed (vodovod pula),</t>
    </r>
    <r>
      <rPr>
        <sz val="8"/>
        <color indexed="8"/>
        <rFont val="Arial Narrow"/>
        <family val="2"/>
      </rPr>
      <t xml:space="preserve"> Kršikla, Kurili, Matohanci, Okreti, Pazin, Putini, Sošići, Šorići, Zamask, Žuntići</t>
    </r>
    <r>
      <rPr>
        <sz val="8"/>
        <color indexed="53"/>
        <rFont val="Arial Narrow"/>
        <family val="2"/>
      </rPr>
      <t>, Kanfanar, Rovinjsko selo</t>
    </r>
  </si>
  <si>
    <r>
      <t xml:space="preserve">Banjole, </t>
    </r>
    <r>
      <rPr>
        <sz val="8"/>
        <color indexed="53"/>
        <rFont val="Arial Narrow"/>
        <family val="2"/>
        <charset val="238"/>
      </rPr>
      <t xml:space="preserve">Krmed(IVB*) </t>
    </r>
    <r>
      <rPr>
        <sz val="8"/>
        <rFont val="Arial Narrow"/>
        <family val="2"/>
      </rPr>
      <t>Ližnjan, Medulin, Pješčana Uvala, Pomer, Premantura, Šišan, Valbonaša, Vinkuran, Vintijan</t>
    </r>
  </si>
  <si>
    <r>
      <rPr>
        <sz val="8"/>
        <color indexed="8"/>
        <rFont val="Calibri"/>
        <family val="2"/>
        <charset val="238"/>
      </rPr>
      <t xml:space="preserve">¹ </t>
    </r>
    <r>
      <rPr>
        <sz val="8"/>
        <color indexed="8"/>
        <rFont val="Arial Narrow"/>
        <family val="2"/>
        <charset val="238"/>
      </rPr>
      <t xml:space="preserve">Miješanje vode crpilišta Butoniga, Rakonek, Šišan, Ševe,                   </t>
    </r>
    <r>
      <rPr>
        <sz val="8"/>
        <color indexed="53"/>
        <rFont val="Calibri"/>
        <family val="2"/>
        <charset val="238"/>
      </rPr>
      <t>²</t>
    </r>
    <r>
      <rPr>
        <sz val="8"/>
        <color indexed="53"/>
        <rFont val="Arial Narrow"/>
        <family val="2"/>
        <charset val="238"/>
      </rPr>
      <t>KRMED brisati,nije u vodoopskbi Vodovoda Pula!</t>
    </r>
  </si>
  <si>
    <r>
      <rPr>
        <sz val="8"/>
        <color indexed="8"/>
        <rFont val="Calibri"/>
        <family val="2"/>
        <charset val="238"/>
      </rPr>
      <t>¹</t>
    </r>
    <r>
      <rPr>
        <sz val="8"/>
        <color indexed="8"/>
        <rFont val="Arial Narrow"/>
        <family val="2"/>
        <charset val="238"/>
      </rPr>
      <t xml:space="preserve"> Miješanje vode crpilišta Gradole, Butoniga(lijeti)</t>
    </r>
  </si>
  <si>
    <r>
      <rPr>
        <sz val="8"/>
        <color indexed="8"/>
        <rFont val="Calibri"/>
        <family val="2"/>
        <charset val="238"/>
      </rPr>
      <t>¹</t>
    </r>
    <r>
      <rPr>
        <sz val="8"/>
        <color indexed="8"/>
        <rFont val="Arial Narrow"/>
        <family val="2"/>
        <charset val="238"/>
      </rPr>
      <t xml:space="preserve"> Miješanje vode crpilišta Butoniga, Rakonek, Gradole,Šišan </t>
    </r>
  </si>
  <si>
    <r>
      <rPr>
        <sz val="8"/>
        <color indexed="8"/>
        <rFont val="Calibri"/>
        <family val="2"/>
        <charset val="238"/>
      </rPr>
      <t>¹</t>
    </r>
    <r>
      <rPr>
        <sz val="8"/>
        <color indexed="8"/>
        <rFont val="Arial Narrow"/>
        <family val="2"/>
        <charset val="238"/>
      </rPr>
      <t xml:space="preserve"> Bunar ŠIŠAN, mali udio miješanja vode iz Butonige i Rakoneka</t>
    </r>
  </si>
  <si>
    <t>Samo izvorište RAKONEK</t>
  </si>
  <si>
    <t xml:space="preserve">Komunalno Duga Resa, d.o.o. za vodne djelatnosti 
(26222996778) Kolodvorska 1, 47250 Duga Resa </t>
  </si>
  <si>
    <t>Ivan Klokočki, ing.građ.</t>
  </si>
  <si>
    <t>direktor@komunalno-dugaresa.hr</t>
  </si>
  <si>
    <t>047 844 280</t>
  </si>
  <si>
    <t>Belošići, Boševci, Bratovanci, Breznik Žakanjski, Brihovo, Brlog Ozaljski, Bubnjarački Brod, Bubnjarci, Cerje Vivodinsko, Donja Stranica, Donji Bukovac Žakanjski, Dančulovići, Dojutrovica, Donji Lović, Donji Oštri Vrh Ozaljski, Drenovica Lipnička, Durlinci, Dvorišće Ozaljsko, Dvorište Vivodinsko, Ertić, Ferenci, Fratrovci Ozaljski, Furjanići, Galezova Draga, Goli Vrh Ozaljski, Gorica Lipnička, Gorniki Vivodinski, Gornja Stranica, Gornji Bukovac Žakanjski, Gornji Lović, Goršćaki Ozaljski, Grandić Breg, Griče, Hodinci, Ilovac, Jadrići, Jarnevići, Jasenovica, Jugovac, Jurovo, Jurovski Brod, Kamanje, Kašt, Kohanjac, Lipnik, Lović Prekriški, Lukšići Ozaljski, Lukunić Draga, Mala Paka, Mali Erjavec, Mali Vrh Kamanjski, Martinski Vrh, Mišinci, Mošanci, Novaki Lipnički, Novaki Ozaljski, Obrež Vivodinski, Obrh, Orljakovo, Ozalj, Petruš Vrh, Podbrežje, Podgraj, Police Pirišće, Polje Ozaljsko, Požun, Pravutina, Preseka Ozaljska, Radina Vas, Ravnica, Reštovo, Ribnik, Rujevo, Sela Žakanjska, Skradsko Selo, Slapno, Soldatići, Sopčić Vrh, Sračak, Sršići, Stankovci, Stojavnica, Škaljevica, Trešćerovac, Trg, Varaštovac, Velika Paka, Veliki Vrh Kamanjski, Veselići, Vini Vrh, Vivodina, Vrhovac, Vrhovački Sopot, Vrškovac, Vuketić, Zajačko Selo, Zaluka, Zaluka Lipnička, Zorkovac, Zorkovac na Kupi, Zorkovac Vivodinski, Žakanje</t>
  </si>
  <si>
    <t>Ivica Horvat</t>
  </si>
  <si>
    <t>ivica.horvat@vik-ka.hr</t>
  </si>
  <si>
    <t xml:space="preserve">Nastavak hidrogeoloških istražnih radova u Mostanjskom polju (za novo vodocrpilište).
Sanacija i rekonstrukcija postojećih vodocrpilišta Gaza 1 i Švarča. Nabava i izvedba potrebnog broja limnigrafa za mjerenje nivoa vode u piezometrima odnosno kontrolno-opažačkim bušotinama na vodocrpilištima. Daljnje unaprjeđenje i nadogradnja telemetrije, odnosno mjerenja i praćenja svih parametara neophodnih za pravilan i učinkovit rad sustava vodoopskrbe. Obnova starih dijelova sustava kroz održavanje, vlastite investicije te EU projekt. 
</t>
  </si>
  <si>
    <t>Drago Gerovac</t>
  </si>
  <si>
    <t>drago.gerovac@vodovod-ogulin.hr</t>
  </si>
  <si>
    <t>047  811 096</t>
  </si>
  <si>
    <t>098 246 879</t>
  </si>
  <si>
    <t>Naselje Oštarije ne spada u ZO Josipdol, već u ZO Ogulin Zagorska Mrežnica</t>
  </si>
  <si>
    <t>Gerovo Tounjsko spada u ZO Ogulin Zagorska Mrežnica</t>
  </si>
  <si>
    <t>Naselje Umol nema riješeno pitanje vodoopskrbe</t>
  </si>
  <si>
    <t>3350 m3</t>
  </si>
  <si>
    <t>Naselja Oštarije i Gerovo Tounjsko potrebno je obuhvatiti u ovu ZO Ogulin  Zagorska Mrežnica</t>
  </si>
  <si>
    <t>VODOVOD LASINJA d.o.o. 
(00235679714) Lasinjska cesta 19, 47206 Lasinja</t>
  </si>
  <si>
    <t>www.vodovod-lasinja.hr</t>
  </si>
  <si>
    <t>KOMUNALIJE d.o.o. 
(80548869650) Radnička cesta 61, 48350 Đurđevac</t>
  </si>
  <si>
    <t>ZO ĐURĐEVAC</t>
  </si>
  <si>
    <t>Brezovljani, Bukovje Križevačko, Carevdar, Cubinec, Đurđic, Gračina, Kenđelovec, Križevci-južni dio, Kunđevec, Kuštani, Lemeš, Lemeš Križevački, Majurec, Mali Raven, Markovac Križevački, Novi Glog, Poljana Križevačka, Predavec Križevački, Prikraj Križevački, Sveti Ivan Žabno, Sveti Martin, Špiranec, Veliki Raven</t>
  </si>
  <si>
    <t>Križevci - južni dio: opskrba vodom iz Trstenika (cca 30% Križevaca)</t>
  </si>
  <si>
    <t>Barlabaševec, Bočkovec, Bogačevo, Bogačevo Riječko, Bojnikovec, Borje, Brdo Orehovečko, Brežani, Črnčevec, Dedina, Deklešanec, Dijankovec, Donja Brckovčina, Donja Rijeka, Donji Fodrovec, Dropkovec, Erdovec, Ferežani, Finčevec, Fodrovec Riječki, Gorica Miholečka, Gornja Brckovčina, Gornja Rijeka, Gornji Fodrovec, Gregurovec, Guščerovec, Hižanovec, Hrgovec, Kalnik, Kamešnica, Karane, Kloštar Vojakovački, Kolarec, Kostanjevec Riječki, Križevci-sjeverni dio, Lukačevec, Mali Potočec, Međa, Miholec, Mikovec, Obrež Kalnički, Orehovec, Pesek, Piškovec, Podgajec, Podvinje Miholečko, Pofuki, Popovec Kalnički, Potok Kalnički, Selanec, Selnica Miholečka, Sveta Helena, Sveti Petar Orehovec, Šopron, Štrigovec, Veliki Potočec, Vinarec, Vojnovec Kalnički, Vukovec, Zamladinec, Žibrinovec</t>
  </si>
  <si>
    <t>Križevci - sjeverni dio: opskrba vodom iz Vratna (cca 70% Križevaca)</t>
  </si>
  <si>
    <t>Zdravko Petras</t>
  </si>
  <si>
    <t>zdravko.petras@kcvode.hr</t>
  </si>
  <si>
    <t xml:space="preserve">KOPRIVNIČKE VODE d.o.o. 
(20998990299) Mosna ulica 15a, 48000 Koprivnica </t>
  </si>
  <si>
    <t>Antolovec, Bakovčica, Belanovo Selo, Botinovec, Botovo, Brđani Sokolovački, Cvetkovec, Domaji, Donja Velika, Donjara, Donji Maslarac, Draganovec, Drnje, Duga Rijeka, Đelekovec, Gabajeva Greda, Glogovac, Gorica, Goričko, Gornja Velika, Gornji Maslarac, Grbaševec, Grdak, Herešin, Hlebine, Hudovljani, Imbriovec, Ivančec, Jagnjedovec, Jankovac, Jeduševac, Koledinec, Komatnica, Koprivnica, Koprivnički Bregi, Koprivnički Ivanec, Kunovec, Kunovec Breg, Kutnjak, Kuzminec, Ladislav Sokolovački, Legrad, Lepavina, Mala Branjska, Mala Mučna, Mali Botinovac, Mali Grabičani, Mali Otok, Mali Poganac, Miličani, Paunovac, Peščenik, Peteranec, Prkos, Pustakovec, Radeljevo, Rasinja, Reka, Ribnjak, Rijeka Koprivnička, Rovištanci, Selnica Podravska, Sigetec, Sokolovac, Srijem, Starigrad, Subotica Podravska, Štaglinec, Torčec, Velika Branjska, Velika Mučna, Veliki Botinovac, Veliki Grabičani, Veliki Otok, Vojvodinec, Zablatje</t>
  </si>
  <si>
    <t>poljoprivreda, urbanizacija, prometne havarije</t>
  </si>
  <si>
    <t>ispiranje mreže</t>
  </si>
  <si>
    <t>099 310 1608</t>
  </si>
  <si>
    <t>www.viop.hr</t>
  </si>
  <si>
    <r>
      <t xml:space="preserve">Bregi Kostelski, Kostel, Kostelsko </t>
    </r>
    <r>
      <rPr>
        <sz val="8"/>
        <color indexed="53"/>
        <rFont val="Arial Narrow"/>
        <family val="2"/>
        <charset val="238"/>
      </rPr>
      <t>(NAPOMENA: Za opskrbu vodom predmetnih naselja voda se pridobiva spojem na vodoopskrbni sustav tvrtke HUMVIO d.o.o. koja ugovara provedbu analize vode u mreži, dok analizu vode izvorišta Harina Zlaka ugovara Zagorski vodovod. d.o.o. koji upravlja izvorištem)</t>
    </r>
  </si>
  <si>
    <t>HARINA ZLAKA</t>
  </si>
  <si>
    <t>Izvorištem upravlja Zagorski vodovod d.o.o.</t>
  </si>
  <si>
    <t>PREGRADA</t>
  </si>
  <si>
    <t>Izlijevanja otrovnih tvari sa državne ceste koja prolazi korz II zonu sanitarne zaštite</t>
  </si>
  <si>
    <t>Siniša Radulović</t>
  </si>
  <si>
    <t>Mračaj</t>
  </si>
  <si>
    <t>Nikola Dasović, dipl.ing.</t>
  </si>
  <si>
    <t>Nikola Dasović</t>
  </si>
  <si>
    <t>053 771 115</t>
  </si>
  <si>
    <t>098 653 556</t>
  </si>
  <si>
    <t xml:space="preserve">Naselja u zoni opskrbe Tonković vrila nemaju izgrađenu vodovodnu mrežu su Ramljani, Turjanski, Rudopolje, Dabar i dio Doljana a u G. Vrhovinama i G. i D. Babinom Potoku vodovod još nije u funkciji mada je izgrađen. U Škarama nema vode kao i dijelu Poduma i Glavaca od početka Domovinskog rata (vodovodi oštečeni i devastirani). </t>
  </si>
  <si>
    <t>Neven Korda</t>
  </si>
  <si>
    <t>kraljevac.udbina@gmail.com</t>
  </si>
  <si>
    <t>053 778 101</t>
  </si>
  <si>
    <t>Više izvorišta na području Senjske drage</t>
  </si>
  <si>
    <t>podzemna</t>
  </si>
  <si>
    <t>Lijevano željezo, azbest-cement, PEHD</t>
  </si>
  <si>
    <t>Protočna sabirnica</t>
  </si>
  <si>
    <t>Sedam puta godišnje</t>
  </si>
  <si>
    <t>Čujića Krčevina, Donji Vaganac, Gornji Vaganac, Ličko Petrovo Selo, Novo Selo Koreničko, Rešetar, Željava</t>
  </si>
  <si>
    <t>Čujića Krčevina</t>
  </si>
  <si>
    <t>doziranje klora</t>
  </si>
  <si>
    <t>Smoljanac, jer je ono na VZ Kozjak – plitvice jer ne upravljamo zahvatom nego upravljamo s dijelom sustava (isporučujemo vodu za 82 kućanstava)</t>
  </si>
  <si>
    <t>Kozjak</t>
  </si>
  <si>
    <t>Vrelo Koreničko</t>
  </si>
  <si>
    <t>Krbavica iako mi upravljamo s dijelom sustava (isporučujemo vodu za 35 kućanstava) jer je ono na Vodopskrbnoj zoni Udbina.</t>
  </si>
  <si>
    <t>Milan Nekić,dipl.oec</t>
  </si>
  <si>
    <t>Oliver Abičić</t>
  </si>
  <si>
    <r>
      <t xml:space="preserve">VODORAD d.o.o. 
(61359571034) </t>
    </r>
    <r>
      <rPr>
        <sz val="8"/>
        <color indexed="53"/>
        <rFont val="Arial Narrow"/>
        <family val="2"/>
        <charset val="238"/>
      </rPr>
      <t xml:space="preserve">Trg dr. Franje Tuđmana 6, </t>
    </r>
    <r>
      <rPr>
        <sz val="8"/>
        <color indexed="8"/>
        <rFont val="Arial Narrow"/>
        <family val="2"/>
        <charset val="238"/>
      </rPr>
      <t xml:space="preserve">31511 Đurđenovac </t>
    </r>
  </si>
  <si>
    <t xml:space="preserve">ĐAKOVAČKI VODOVOD D.O.O. 
(04829242916) BANA JELAČIĆA 65, </t>
  </si>
  <si>
    <t>Ivan Kočiš, dipl.ing.el.</t>
  </si>
  <si>
    <r>
      <t xml:space="preserve">23 </t>
    </r>
    <r>
      <rPr>
        <sz val="8"/>
        <color indexed="53"/>
        <rFont val="Arial"/>
        <family val="2"/>
        <charset val="1"/>
      </rPr>
      <t>μg/l</t>
    </r>
  </si>
  <si>
    <r>
      <t xml:space="preserve">48,7 </t>
    </r>
    <r>
      <rPr>
        <sz val="8"/>
        <color indexed="53"/>
        <rFont val="Arial"/>
        <family val="2"/>
        <charset val="1"/>
      </rPr>
      <t>μg/l</t>
    </r>
  </si>
  <si>
    <t xml:space="preserve">ĐAKOVAČKI VODOVOD D.O.O. 
(04829242916) BANA JELAČIĆA 65, 31400 </t>
  </si>
  <si>
    <t>dragana.pnjak@kg-park.hr</t>
  </si>
  <si>
    <t>Beničanci, Blanje, Bockovac, Cret Viljevski, Donji Miholjac, Golinci, Ivanovo, Kapelna, Kućanci, Lacići, Magadenovac, Malinovac, Miholjački Poreč, Podgajci Podravski, Radikovci, Rakitovica, Sveti Đurađ, Šljivoševci, Viljevo</t>
  </si>
  <si>
    <t>Bijela Loza, Brezik Našički, Budimci, Jelisavac, Kelešinka, Kršinci, Lađanska, Lila, Markovac Našički, Našice, Ostrošinci, Podgorač, Razbojište, Ribnjak, Stipanovci, Velimirovac, Vukojevci, Donja Motičina, Feričanci, Gornja Motičina, Martin, Vučjak Feričanački, Zoljan, Seona</t>
  </si>
  <si>
    <t>3.400
 (broj korisnika - gospodarstvo)</t>
  </si>
  <si>
    <t>fakturirano 3.634</t>
  </si>
  <si>
    <t>29.14 µg As/l</t>
  </si>
  <si>
    <t>31.12 µg As/l</t>
  </si>
  <si>
    <t>Kutjevačka Rika, Stražemanka, Veličanka</t>
  </si>
  <si>
    <t>U zoni opskrbe prevladava utjecaj voda izvorišta Stražemanka i Veličanka uz uključenje Kutjevačke Rike prema potrebi sustava</t>
  </si>
  <si>
    <t>Sustav vodoopskrbe Brđani - tlačni; Djedina Rijeka - gravitacijski</t>
  </si>
  <si>
    <t>Crpilište Zapadno Polje Požega, crplište Luke Požega, izvorište Stražemanka, izvorište Veličanka, crpilište Dubočanka</t>
  </si>
  <si>
    <t>U naseljima ZO nedostaju naselja Novi Bankovci i Daranovci</t>
  </si>
  <si>
    <t>Izvorište Stražemanka, izvorište Veličanka, crpilište Dubočanka</t>
  </si>
  <si>
    <t>Učestalost nadzora kvalitete: 2 - 3 puta tjedno</t>
  </si>
  <si>
    <t>dezinfekcija NaoCl + UV dezinfekcija</t>
  </si>
  <si>
    <t>www.komunalac.hr/VIO</t>
  </si>
  <si>
    <t>Stari Lazi, Novi Lazi</t>
  </si>
  <si>
    <t>14.12.2017.</t>
  </si>
  <si>
    <t>100m3</t>
  </si>
  <si>
    <r>
      <rPr>
        <b/>
        <sz val="8"/>
        <rFont val="Arial"/>
        <family val="2"/>
        <charset val="238"/>
      </rPr>
      <t>Napomena:</t>
    </r>
    <r>
      <rPr>
        <sz val="8"/>
        <rFont val="Arial"/>
        <family val="2"/>
        <charset val="238"/>
      </rPr>
      <t xml:space="preserve">  kontrola kvalitete vode provodi se putem vanjskog ovlaštenog laboratorija+ interni laboratorij ,a u ponuđenom nema izbora te kombinacije </t>
    </r>
  </si>
  <si>
    <t>Dobreć, Liganj, Lovranska Draga, Mala Učka, Poljane, Tuliševica, Vela Učka, Veprinac, Mala Učka</t>
  </si>
  <si>
    <t>4844m3</t>
  </si>
  <si>
    <r>
      <rPr>
        <b/>
        <sz val="8"/>
        <rFont val="Arial"/>
        <family val="2"/>
        <charset val="238"/>
      </rPr>
      <t xml:space="preserve">1. Napomena : </t>
    </r>
    <r>
      <rPr>
        <sz val="8"/>
        <rFont val="Arial"/>
        <family val="2"/>
        <charset val="238"/>
      </rPr>
      <t xml:space="preserve">izmjena - naselje OPRIČ prema dobavi vode više ne pripada zoni Liburnija 1                                                                                                                                                                                                                                                                     </t>
    </r>
    <r>
      <rPr>
        <b/>
        <sz val="8"/>
        <rFont val="Arial"/>
        <family val="2"/>
        <charset val="238"/>
      </rPr>
      <t>2.Napomena</t>
    </r>
    <r>
      <rPr>
        <sz val="8"/>
        <rFont val="Arial"/>
        <family val="2"/>
        <charset val="238"/>
      </rPr>
      <t xml:space="preserve">:  kontrola kvalitete vode provodi se putem vanjskog ovlaštenog laboratorija+ interni laboratorij ,a u ponuđenom nema izbora te kombinacije  </t>
    </r>
  </si>
  <si>
    <t>1417m3</t>
  </si>
  <si>
    <r>
      <rPr>
        <b/>
        <sz val="8"/>
        <rFont val="Arial"/>
        <family val="2"/>
        <charset val="238"/>
      </rPr>
      <t>Napomena</t>
    </r>
    <r>
      <rPr>
        <sz val="8"/>
        <rFont val="Arial"/>
        <family val="2"/>
        <charset val="238"/>
      </rPr>
      <t xml:space="preserve">:  kontrola kvalitete vode provodi se putem vanjskog ovlaštenog laboratorija+ interni laboratorij ,a u ponuđenom nema izbora te kombinacije mogućnosti </t>
    </r>
  </si>
  <si>
    <t>Bregi, Brešca, Kraj, Ičići, Ika, Jurdani, Jušići, Kućeli, Lipa, Lovran, Male Mune, Mali Brgud, Matulji, Medveja, Mihotići, Mošćenička Draga, Mučići, Opatija, Oprič, Permani, Pobri, Rukavac, Rupa, Ružići, Vele Mune, Veli Brgud, Zaluki, Zvoneće, Žejane</t>
  </si>
  <si>
    <t>Katastar onečiščivača na Učki : septičke jame objekta na Učki ,ispušni plinovi i otpadne vode od pranja obloge tunela Učke, spremnik goriva za potrebe agregata radara MORH-a  (podaci se odnose samo na vlastita izvorišta)  . Katastar onečišćivača riječkog vodoopskrbnog sustava ne posjeduju Liburnijske vode već VIK Rijeka .</t>
  </si>
  <si>
    <t>20689m3</t>
  </si>
  <si>
    <t>21.12.2017.</t>
  </si>
  <si>
    <r>
      <rPr>
        <b/>
        <sz val="8"/>
        <rFont val="Arial"/>
        <family val="2"/>
        <charset val="238"/>
      </rPr>
      <t>Napomena 1.</t>
    </r>
    <r>
      <rPr>
        <sz val="8"/>
        <rFont val="Arial"/>
        <family val="2"/>
        <charset val="238"/>
      </rPr>
      <t xml:space="preserve"> izmjena: naselje OPRIČ pripada zoni Opatija prema dobavi vode                                                                                                                                                                                                                                                                        </t>
    </r>
    <r>
      <rPr>
        <b/>
        <sz val="8"/>
        <rFont val="Arial"/>
        <family val="2"/>
        <charset val="238"/>
      </rPr>
      <t xml:space="preserve">Napomena 2. </t>
    </r>
    <r>
      <rPr>
        <sz val="8"/>
        <rFont val="Arial"/>
        <family val="2"/>
        <charset val="238"/>
      </rPr>
      <t xml:space="preserve">kontrola kvalitete vode provodi se putem vanjskog ovlaštenog laboratorija+ interni laboratorij ,a u ponuđenom nema izbora te kombinacije </t>
    </r>
  </si>
  <si>
    <t>mr.sc. Ivica Plišić,dipl.ing.građ.</t>
  </si>
  <si>
    <t>ivica.plisic@ponikve.hr</t>
  </si>
  <si>
    <t>klasa: UP/1-541-02/17-03/13 urbroj: 534-07-2-1-3/2-17-3</t>
  </si>
  <si>
    <t>24.07.2017.</t>
  </si>
  <si>
    <t>30.09.2019.</t>
  </si>
  <si>
    <t>do 27 Oc</t>
  </si>
  <si>
    <t>Nikolina Mamula,mag.ing.aedif.</t>
  </si>
  <si>
    <t>Andrea Đilas, mag.ing.mech.</t>
  </si>
  <si>
    <t>adilas.jv@gmail.com</t>
  </si>
  <si>
    <t>JP KOMUNALAC D.O.O.
(28622553096) UNSKA 1, 44430 Hrvatska Kostajnica</t>
  </si>
  <si>
    <t>www.lipkom.hr</t>
  </si>
  <si>
    <t>Vodu isporučuje VODOVOD NOVSKA d.o.o. Putem cjevovoda do PS u Lipovljanima (ulazna točka je vodomjerno okno neposredno ispred)</t>
  </si>
  <si>
    <t>Ne obrađuje se</t>
  </si>
  <si>
    <t>Nema parametara za koje je traženo/izdano odobrenje Ministarstva</t>
  </si>
  <si>
    <t>Banova Jaruga, Batina, Ciglenica, Čaire, Donja Gračenica, Donja Jelenska, Donja Vlahinička, Gojlo, Gornja Gračenica, Gornja Jelenska, Gornja Vlahinićka, Grabričina, Grabrov Potok, Husain, Ilova, Katoličke Čaire, Katoličko Selišće, Kletište, Kompator, Kutina, Kutinska Slatina, Ludinica, Mala Ludina, Mišinka, Mustafina Klada, Okoli, Osekovo, Popovača, Potok, Repušnica, Ruškovica, Selište, Stružec, Šartovac, Velika Ludina, Vidrenjak, Voloder, Zbjegovača</t>
  </si>
  <si>
    <t>Zoran Zecher</t>
  </si>
  <si>
    <t>Rekonstrukcija i izgradnja vodoopskrbe u sklopu EU projekta je u tijeku</t>
  </si>
  <si>
    <r>
      <rPr>
        <b/>
        <sz val="8"/>
        <rFont val="Arial"/>
        <family val="2"/>
        <charset val="238"/>
      </rPr>
      <t xml:space="preserve">Naselja koja su dio ZO: </t>
    </r>
    <r>
      <rPr>
        <sz val="8"/>
        <rFont val="Arial"/>
        <family val="2"/>
        <charset val="238"/>
      </rPr>
      <t xml:space="preserve">CRVENO-vodocrpilište Pecki, Križ, Hrastovica, ZELENO-Vodoopskrba Kupa d.o.o., CRNO-naselja nisu sastavni dio ZO PETRINJA;                </t>
    </r>
    <r>
      <rPr>
        <b/>
        <sz val="8"/>
        <rFont val="Arial"/>
        <family val="2"/>
        <charset val="238"/>
      </rPr>
      <t>Tip vode:</t>
    </r>
    <r>
      <rPr>
        <sz val="8"/>
        <rFont val="Arial"/>
        <family val="2"/>
        <charset val="238"/>
      </rPr>
      <t xml:space="preserve">podzemna i površinska;                      </t>
    </r>
    <r>
      <rPr>
        <b/>
        <sz val="8"/>
        <rFont val="Arial"/>
        <family val="2"/>
        <charset val="238"/>
      </rPr>
      <t>Tehnologija obrade:</t>
    </r>
    <r>
      <rPr>
        <sz val="8"/>
        <rFont val="Arial"/>
        <family val="2"/>
        <charset val="238"/>
      </rPr>
      <t xml:space="preserve"> uz navedeno, još u Vodoopskrbi Kupa: pješčani filteri, koagulacija, flokulacija;              </t>
    </r>
    <r>
      <rPr>
        <b/>
        <sz val="8"/>
        <rFont val="Arial"/>
        <family val="2"/>
        <charset val="238"/>
      </rPr>
      <t>Nadzor:</t>
    </r>
    <r>
      <rPr>
        <sz val="8"/>
        <rFont val="Arial"/>
        <family val="2"/>
        <charset val="238"/>
      </rPr>
      <t xml:space="preserve"> uz navedeno i laboratorij ZZJZ;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2017.g.;</t>
    </r>
    <r>
      <rPr>
        <b/>
        <sz val="8"/>
        <rFont val="Arial"/>
        <family val="2"/>
        <charset val="238"/>
      </rPr>
      <t>Dezinfekcija:</t>
    </r>
    <r>
      <rPr>
        <sz val="8"/>
        <rFont val="Arial"/>
        <family val="2"/>
        <charset val="238"/>
      </rPr>
      <t xml:space="preserve"> uz navedeno koristi se i natrij hipoklorit</t>
    </r>
  </si>
  <si>
    <t xml:space="preserve">Izgradnja novog vodoopskrbnog distribucijskog cjevovoda od navedenih naselja općine Lekenik do glavne vodospreme u Petrinji je dovršena tijekom prosinca 2017.g. </t>
  </si>
  <si>
    <r>
      <rPr>
        <b/>
        <sz val="8"/>
        <rFont val="Arial"/>
        <family val="2"/>
        <charset val="238"/>
      </rPr>
      <t>Nadzor:</t>
    </r>
    <r>
      <rPr>
        <sz val="8"/>
        <rFont val="Arial"/>
        <family val="2"/>
        <charset val="238"/>
      </rPr>
      <t xml:space="preserve"> uz navedeno i laboratorij ZZJZ; </t>
    </r>
    <r>
      <rPr>
        <b/>
        <sz val="8"/>
        <rFont val="Arial"/>
        <family val="2"/>
        <charset val="238"/>
      </rPr>
      <t xml:space="preserve">Učestalost nadzora: </t>
    </r>
    <r>
      <rPr>
        <sz val="8"/>
        <rFont val="Arial"/>
        <family val="2"/>
        <charset val="238"/>
      </rPr>
      <t xml:space="preserve">interno jednom tjedno, ZZJZ lab. Jednom mjesečno;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2017.g. </t>
    </r>
  </si>
  <si>
    <t>Igor Rađenović, dipl.oec.</t>
  </si>
  <si>
    <t>igor.radjenovic@sisackivodovod.hr</t>
  </si>
  <si>
    <t>www.sisackivodovod.hr</t>
  </si>
  <si>
    <t>Nedostaje naselje Žreme u popisu naselja.</t>
  </si>
  <si>
    <t>Matea Mikulčić</t>
  </si>
  <si>
    <t>http://www.hrvatska-dubica.hr/index.php/2016-03-17-23-03-59/vodoopskrba-d-o-o</t>
  </si>
  <si>
    <t>Kombinat</t>
  </si>
  <si>
    <t>Uz interni laboratorij provodi se: 1 x mjesečno ZZJZ SMŽ vodosprema; 1 x mjesečno ZZJZ SMŽ mjesto prodaje vode Sisačkom vodovodu; 4 x godišnje ZZJZ SMŽ proširena analiza mjesto prodaje vode Sisačkom vodovodu; 24 x godišnjeKupa neki fizikalno kemijski parametri ZZJZ SMŽ; 1 x godišnje Kupa biološki pokazatelji ZZJZ SMŽ, 1 velika analiza zahvata (obavezna) ZZJZ SMŽ</t>
  </si>
  <si>
    <t>www.vodovod-glina.hr</t>
  </si>
  <si>
    <t>Dva uzorka analize vode u naselju Rudini i Basini  bila su nesukladna, odnosno imali su povećani koeficijent mutnoće vode. Do toga je došlo usljed smanjene potrošnje vode tijekom zime i taloženjem  u cjevovodu. Nakon ispiranja cjevovoda, obavljeno je ponovnou zrokovanja vode, koje je pokazalo da je uzorak sukladan.</t>
  </si>
  <si>
    <t>Miljenko Polić,mag.ing.el.</t>
  </si>
  <si>
    <t>miljenko.polic@komunalno-vrgorac.hr</t>
  </si>
  <si>
    <t>www.komunalno-vrgorac.hr</t>
  </si>
  <si>
    <t xml:space="preserve">Kobiljača, Mali Prolog, Otrić-Seoci, Pozla Gora, Nova Sela, Staševica, Spilice, Crpala
</t>
  </si>
  <si>
    <t>BUTINA</t>
  </si>
  <si>
    <t>BANJA</t>
  </si>
  <si>
    <t>Vukovića vrelo</t>
  </si>
  <si>
    <t>, Nadzor je jednom tjedno tlačni i gravitacijski</t>
  </si>
  <si>
    <t>Privremeni upravitelj Joško Čelan</t>
  </si>
  <si>
    <t>josko.celan@vik-split.hr</t>
  </si>
  <si>
    <t>MILAN SMOLJO, dipl. ekonomist</t>
  </si>
  <si>
    <t>www.viock.hr</t>
  </si>
  <si>
    <t>jedan put tjedno</t>
  </si>
  <si>
    <t>naselje Karakašica pripada zoni Ruda - Kosinac</t>
  </si>
  <si>
    <t>TOMISLAV ŽUPA</t>
  </si>
  <si>
    <t>t.zupa07@gmail.com</t>
  </si>
  <si>
    <t>091/6193024</t>
  </si>
  <si>
    <t>www.vio-otokvis.hr</t>
  </si>
  <si>
    <t xml:space="preserve">C.S. Korita </t>
  </si>
  <si>
    <t>Propusnih septičkih jama, zamaščene oborine sa prometnica, divljeg deponija (glomaznog otpada), građevinskih postrojenja i deponiranog materijala, utjecaj poljoprivrede (gnojiva, zaštitna sredstva i sl.)</t>
  </si>
  <si>
    <t>Ur.br.:534-07-21-3/2-17-5, Klasa: UP/I-541-02/17-03/12, 14.7.2017.</t>
  </si>
  <si>
    <t>11.07.2017.</t>
  </si>
  <si>
    <t>1.10.2017.</t>
  </si>
  <si>
    <t>Kloridi 150    Natrij 60</t>
  </si>
  <si>
    <t>Kloridi MDK 400      Natrij MDK 260</t>
  </si>
  <si>
    <t>*Materijal razvodne mreže-pocinčane cijevi                   *Učestalost nadzora kvalitete vode-tijekom ljetnih mjeseci (sezone) 2x mjesečno                                    *Odstupanje parametara-Tijekom sezone i ljetnih mjeseci zbog male količine oborina i nedovoljne količine pitke vode, zatražilo se od Ministarstva zdravstva odobrenje za crpljenje s izvorišta Pizdica koje je boćato. Naime mješanje se vršilo u vodospremi Komiža1 s zdravstveno ispravnom vodom u omjeru oko 1:4. Mora se naglasiti da tijekom korištenja izvorišta Pizdica, u provedenim analizama vode (5) nijednom nije bilo prekoraćenja parametara klorida (MDK 250) i natrija (MDK 200).</t>
  </si>
  <si>
    <t>61.59</t>
  </si>
  <si>
    <t>komunalno.drustvo.kijevo@si.t-com.hr</t>
  </si>
  <si>
    <t>www.kijevo.hr</t>
  </si>
  <si>
    <t>Damir Velić, dipl.oec.</t>
  </si>
  <si>
    <t xml:space="preserve">centrala: 022/660049; direktor : 022/660203
Mobitel direktora: 091/2720761
</t>
  </si>
  <si>
    <t>komunalno@komunalno-knin.hr
damir.velic@komunalno-knin.hr</t>
  </si>
  <si>
    <t>Badanj, Baljci, Biočić, Bogatić, Brištane, Čavoglave, Drinovci, Drniš, Gradac, Kadina Glavica, Kanjane, Kaočine, Karalić, Kljake, Ključ, Kričke, Mirlović Polje, Miočić, Moseć, Otavice, Parčić, Ružić, Siverić, Širitovci, Tepljuh, Umljanović</t>
  </si>
  <si>
    <t>Velušić, Lišnjak</t>
  </si>
  <si>
    <t>dr. sc. Željko Bunić</t>
  </si>
  <si>
    <t>zbunic@varkom.com</t>
  </si>
  <si>
    <t>14600 m3</t>
  </si>
  <si>
    <t xml:space="preserve">Dodati naselja: Cerje Nebojse,Kračevec, Orehovec, Ljubešćica, Radešić, Rakovec i Vinično
 </t>
  </si>
  <si>
    <t>dodati naselje Radovan</t>
  </si>
  <si>
    <t>Virovitičko-Podravska</t>
  </si>
  <si>
    <t xml:space="preserve">          mscr Mato Miličić dip.ing.agr</t>
  </si>
  <si>
    <t>www.komrad.hr         komrad@vt.t-com.hr</t>
  </si>
  <si>
    <t>Bokane, Ćeralije, Kometnik-Jorgići, Macute, Voćin,Balinci,Četekovac,Čojlug</t>
  </si>
  <si>
    <t xml:space="preserve"> ,Trenutno u fazi probnog rada</t>
  </si>
  <si>
    <t>MARGARETA PTIČEK</t>
  </si>
  <si>
    <t>Iz JVS Virovitica vodom za piće se snabdijevaju naselja Velika Babina Gora i Mala Babina Gora u Bjelovarsko-bilogorskoj županiji. U broj stanovnika, kućanstava i gosp. uključeno i Velika i Mala Babina Gora. Navedni broj kućanstava odnosi se na broj priključaka u kategoriji kućanstva (uključuje vikendice i sl.). Stvari broj priključenih kućanstava je 13015.</t>
  </si>
  <si>
    <t>BOJAN DADASOVIĆ</t>
  </si>
  <si>
    <t>Dušan Brstilo</t>
  </si>
  <si>
    <t>duje@papuk-doo.hr</t>
  </si>
  <si>
    <t>Kladare, Otrovanec, Pitomača, Stari Gradac, Starogradački Marof, Velika i Mala Črešnjevica, Turnašica, Sedlrica, Grabrovnica, Dinejvac</t>
  </si>
  <si>
    <t>098 217 822</t>
  </si>
  <si>
    <t>www.komunalac-zu.hr</t>
  </si>
  <si>
    <t>Vodocrpilištem Sikirevci upravlja Vinkovački vodovod i kanalizacija d.o.o. Vinkovci , ugovorni odnos o isporuci pitke vode</t>
  </si>
  <si>
    <t>Marijan Leporz</t>
  </si>
  <si>
    <t>Darko Čengić, mag.ing.el.</t>
  </si>
  <si>
    <t>darko.cengic@vvk.hr</t>
  </si>
  <si>
    <t>099/7045142</t>
  </si>
  <si>
    <t>Dario Tišov, struč.spec.ing.sec.</t>
  </si>
  <si>
    <t>Berak, Bobota, Bogdanovci, Bokšić, Borovo, Bršadin, Čakovci, Ćelije, Lipovača, Ludvinci, Mikluševci, Negoslavci, Pačetin, Petrovci, Sotin, Svinjarevci, Tompojevci, Trpinja, Vera, Vukovar</t>
  </si>
  <si>
    <t>U sklopu Projekta Vukovar planira se rekonstrukcija 20,8  km cjevovoda i izgradnja 6,97 km cjevovoda, a od toga je izvedeno 9,8 km u 2017. godini i izgrađena vodospreme kapaciteta 3000 m3</t>
  </si>
  <si>
    <t>U ćeliji "Z307"-odgovoreno je sa "DA" zbog 1 nesukladnog uzorka  utvrđenog monitoringom Zavoda za javno zdravstvo Vukovarsko-srijemske županije.
U popisu mjesta  obrisano je Grabovo koje ne pripada našoj zoni.
Na radnom listu "Podatci o IVU" ćelija "O115" odgovoreno je sa "DA". HACCP sustav jeste certificiran 11.01.2010.g. ali je valjanost certifikata  istekla 2013.g.</t>
  </si>
  <si>
    <t>direktor.vodovod@gracac.hr</t>
  </si>
  <si>
    <t>FRANJO TOMIĆ</t>
  </si>
  <si>
    <t>vodovod@gracac.hr</t>
  </si>
  <si>
    <t>SLUŽBENA STRANICA OPĆINE GRAČAC</t>
  </si>
  <si>
    <t>Kotlina</t>
  </si>
  <si>
    <t>ZO  SRB ( Donja Suvaja, Neteka, Srb)
ZO BRUVNO (Bruvno) od iduce</t>
  </si>
  <si>
    <t>www.komunalac.com</t>
  </si>
  <si>
    <t>www.opcina-sali.hr</t>
  </si>
  <si>
    <t xml:space="preserve">KOMUNALNO DRUŠTVO DUGI OTOK I ZVERINAC d.o.o. 
(23753294472) Sali II 74/a, 23281 Sali </t>
  </si>
  <si>
    <t>Žmansko polje-Malo jezero-crpi Vodovod Zadar</t>
  </si>
  <si>
    <t>Na vodoopskrbnom području nema priključaka. Vodu kupujemo od Vodovoda Zadar ili putem javne nabave vodonosacem. Kontrola se vrši u javnim cisternama 2 puta godišnje.</t>
  </si>
  <si>
    <t>www.kd-pag.hr</t>
  </si>
  <si>
    <t>Crpilište Vrčići</t>
  </si>
  <si>
    <t>Klasa: UP/I541-02/17-03/09 Urbroj: 534-07-2-1-3/2-17-3 od 01.06.2017.</t>
  </si>
  <si>
    <t>01.06.2017.</t>
  </si>
  <si>
    <t>01.06.2019.</t>
  </si>
  <si>
    <t>800 mg/l</t>
  </si>
  <si>
    <t>Bošana, Pag, Šimuni</t>
  </si>
  <si>
    <t>Hrvatsko primorje - južni ogranak</t>
  </si>
  <si>
    <t>023286-375</t>
  </si>
  <si>
    <t>023/286-375</t>
  </si>
  <si>
    <t>voda se nabavlja od Vodovoda Zadar te ne provodimo ispitivanja vode za ljudsku potrošnju</t>
  </si>
  <si>
    <t>SANDRA BUDIJA</t>
  </si>
  <si>
    <t>sandra.budija@vodovod-vir.hr</t>
  </si>
  <si>
    <t>crpilište Dolac,bunari Bunar 4, Bunar 5, Jezerce, Boljkovac, izvoz Golubinka - svim vodozahvatima upravlja Vodovod d.o.o. Zadar</t>
  </si>
  <si>
    <t>1 (napomena: vodosprema je u vlasništvu Vodovoda d.o.o. Zadar)</t>
  </si>
  <si>
    <t>4000 m3</t>
  </si>
  <si>
    <t xml:space="preserve">h.bura@viobenkovac.com.hr </t>
  </si>
  <si>
    <t>023/681-034</t>
  </si>
  <si>
    <t>Zlatko Kaštelanac</t>
  </si>
  <si>
    <t>z.kastelanac@viobenkovac.com.hr</t>
  </si>
  <si>
    <t>091/303-9414</t>
  </si>
  <si>
    <t>www.vodovod-povljana.hr</t>
  </si>
  <si>
    <t>DOLE</t>
  </si>
  <si>
    <t>Reverzna osmoza</t>
  </si>
  <si>
    <t>UR.BR.534-07-1-1-3/3-16-5,KLASA:UP/I-541-02/16-03/12,Zagreb 2.studenog 2016.g.</t>
  </si>
  <si>
    <t>2.4.2013.g.</t>
  </si>
  <si>
    <t>18.04.2017.g.</t>
  </si>
  <si>
    <t>950 mg</t>
  </si>
  <si>
    <t>400 mg</t>
  </si>
  <si>
    <t>isključenje bunara sa povišenim kloridima</t>
  </si>
  <si>
    <t>od 18.04.2017.g. Vodovod Povljana d.o.o. u funciju je stavila Desalinizator boćate vode</t>
  </si>
  <si>
    <t>Tomislav Jelisavac</t>
  </si>
  <si>
    <t>Auguštanovec, Bapča, Barbarići Kravarski, Bukevje, Buševec, Cerje Pokupsko, Cerovski Vrh, Cvetković Brdo, Cvetnić Brdo, Čret Posavski, Črnkovec, Donja Lomnica, Donje Podotočje, Donji Hruševec, Drenje Šćitarjevsko, Drnek, Gladovec Kravarski, Gladovec Pokupski, Gornja Lomnica, Gornje Podotočje, Gradići, Gustelnica, Hotnja, Jagodno, Jerebić, Ključić Brdo, Kobilić, Kostanjevec, Kozjača, Kravarsko, Kuče, Lazi Turopoljski, Lazina Čička, Lekneno, Lijevi Degoj, Lijevi Štefanki, Lukavec, Lukinić Brdo, Mala Buna, Mala Kosnica, Markuševec Turopoljski, Mičevec, Mraclin, Novaki Šćitarjevski, Novo Brdo, Novo Čiče, Obed, Obrezina, Ogulinec, Okuje, Opatija, Orle, Peršinovec, Petina, Petravec, Petrovina Turopoljska, Podvornica, Pokupsko, Poljana Čička, Pustike, Rakitovec, Ribnica, Roženica, Ruča, Sasi, Selnica Šćitarjevska, Skender Brdo, Staro Čiče, Strmec Bukevski, Stružec Posavski, Suša, Šćitarjevo, Šestak Brdo, Šiljakovina, Trnje, Turopolje, Veleševec, Velika Buna, Velika Gorica, Velika Kosnica, Velika Mlaka, Veliko Polje, Vrbovo Posavsko, Vukovina, Žitkovčica</t>
  </si>
  <si>
    <t xml:space="preserve">VG Vodoopskrba d.o.o. 
(62462242629)  Ulica kneza Ljudevita Posavskog 45, 10410 Velika Gorica </t>
  </si>
  <si>
    <t>Meljin Bratina, Đumlije Bratina (u 2017. nije korišten), Žeravinec Bratina</t>
  </si>
  <si>
    <t>Žeravinec -otklanjanje amonijaka, mangana i željeza biološkom filtracijom, Đumlije - otklanjanje željeza i mangana-filteri ispunjeni pijeskom i pyroferit masom.</t>
  </si>
  <si>
    <t>KOSTANJEVAC</t>
  </si>
  <si>
    <t>DRAŠĆI VRH</t>
  </si>
  <si>
    <t>SOŠICE</t>
  </si>
  <si>
    <t>PJ DUGO SELO: Stanko Slišković</t>
  </si>
  <si>
    <t>stanko.sliskovic@viozz.hr</t>
  </si>
  <si>
    <t>0914545250</t>
  </si>
  <si>
    <t>PJ SVETI IVAN ZELINA: Zdravka Pankretić</t>
  </si>
  <si>
    <t>01 2040753</t>
  </si>
  <si>
    <t>PJ IVANIĆ GRAD: Vjekoslav Broz</t>
  </si>
  <si>
    <t>vjekoslav.broz@viozz.hr</t>
  </si>
  <si>
    <t>01 4095 132</t>
  </si>
  <si>
    <t>0916046078</t>
  </si>
  <si>
    <t>PJ VRBOVEC: Milivoj Dobraš</t>
  </si>
  <si>
    <t>milivoj.dobras@viozz.hr</t>
  </si>
  <si>
    <t>01 4095 136</t>
  </si>
  <si>
    <t>098310134</t>
  </si>
  <si>
    <t>Velika i mala reka, Biškupec</t>
  </si>
  <si>
    <t xml:space="preserve">Gradnja sustava javne odvodnje na priljevnom području; u tijeku je  projektiranje idejnog rješenja II. i III. stupnja pročišćavanja na centralnom uređaju za pročišćavanje otpadnih voda Zaprešić; rekonstrukcija i sanacija postojeće vodoopkrbne mreže i javne odvodnje  </t>
  </si>
  <si>
    <r>
      <t xml:space="preserve">Stupac "D"- Kraj Donji upisan dva puta: jedan brisati;                           Stupac "S"- dodati: "duktil";              Stupac "X"- dodati: " i interni laboratorij";                        Stupac "Y"- upisati: "jedan put tjedno" ;                 </t>
    </r>
    <r>
      <rPr>
        <b/>
        <sz val="8"/>
        <rFont val="Arial Narrow"/>
        <family val="2"/>
        <charset val="238"/>
      </rPr>
      <t>2017.</t>
    </r>
    <r>
      <rPr>
        <sz val="8"/>
        <rFont val="Arial Narrow"/>
        <family val="2"/>
        <charset val="238"/>
      </rPr>
      <t xml:space="preserve"> god. Stupac" AA"-upisati: "Kontaminacija jednog podzemnog hidranta"</t>
    </r>
  </si>
  <si>
    <t>tomislav.majdancic@bistra.hr; 
vodovod_i_odvodnja@bistra.hr</t>
  </si>
  <si>
    <t>http://komunalno-bistra.hr/vodovod-i-odvodnja-bistra-d-o-o/</t>
  </si>
  <si>
    <t>920 m3</t>
  </si>
  <si>
    <t>DARIO PRELEC</t>
  </si>
  <si>
    <t>VODNE USLUGE BJELOVAR</t>
  </si>
  <si>
    <t>vodovod.vg@gmail.com</t>
  </si>
  <si>
    <t>098 398 174</t>
  </si>
  <si>
    <t>www.vodovod-vg.hr</t>
  </si>
  <si>
    <t>Babinac,  Čađavac, Donja Kovačica, Gornja Kovačica, Mala Pisanica,  Nova Pisanica, Pavlovac, Velika Pisanica, Veliki Grđevac</t>
  </si>
  <si>
    <t>Grđevica, Veliki Grđevac</t>
  </si>
  <si>
    <t>Nije izgrađena javna mreža</t>
  </si>
  <si>
    <t>700 do 5000</t>
  </si>
  <si>
    <t>Orah</t>
  </si>
  <si>
    <t>580 m3</t>
  </si>
  <si>
    <t xml:space="preserve">VODOVOD DUBROVNIK D.O.O.
(00862047577) VLADIMIRA NAZORA 19, </t>
  </si>
  <si>
    <t>SPELEKOM d.o.o.  (11197491057) Rakovica 6, 47245 Rakovica</t>
  </si>
  <si>
    <t>Anita Puškarić</t>
  </si>
  <si>
    <t>220L</t>
  </si>
  <si>
    <t>091/721-6500</t>
  </si>
  <si>
    <t>www.komunalac-dvor.hr</t>
  </si>
  <si>
    <t>KOMUNALAC, D.O.O.
(09301935182) Put sv. Martina 6, 20290 Lastovo KOMUNALAC, D.O.O.
(09301935182) Put sv. Martina 6, 20290 Lastovo KOMUNALAC, D.O.O.
(09301935182) Put sv. Martina 6, 20290 Lastovo KOMUNALAC, D.O.O.
(09301935182) Put sv. Martina 6, 20290 Lastovo</t>
  </si>
  <si>
    <t>NPKLM</t>
  </si>
  <si>
    <t>D2-Čišćenje, ispiranje i/ili dezinfekcija kontaminiranih komponenti</t>
  </si>
  <si>
    <t>Uskalditi Plan monitoringa-po potrebi izbaciti ZO</t>
  </si>
  <si>
    <t>099 2594 950</t>
  </si>
  <si>
    <t>Joševica</t>
  </si>
  <si>
    <t>Ukupni koliformi</t>
  </si>
  <si>
    <t>/</t>
  </si>
  <si>
    <t>27.03.2017.</t>
  </si>
  <si>
    <t>03.04.2017.</t>
  </si>
  <si>
    <t>Ispiranje ogranka cjevovoda</t>
  </si>
  <si>
    <t>Do onečišćenje došlo uslijed popravka kvara na mreži i presjecanje cijevi, te ulaska nečistoće u mrežu neposredno prije uzrokovanja</t>
  </si>
  <si>
    <t>Loskun</t>
  </si>
  <si>
    <t>200m3</t>
  </si>
  <si>
    <t>Ne - dobra prirodna zaštićenost</t>
  </si>
  <si>
    <r>
      <rPr>
        <sz val="8"/>
        <rFont val="Arial"/>
        <family val="2"/>
        <charset val="238"/>
      </rPr>
      <t>Fe 400</t>
    </r>
    <r>
      <rPr>
        <sz val="8"/>
        <rFont val="Arial"/>
        <family val="2"/>
        <charset val="1"/>
      </rPr>
      <t>µg/l</t>
    </r>
  </si>
  <si>
    <r>
      <rPr>
        <sz val="8"/>
        <rFont val="Arial"/>
        <family val="2"/>
        <charset val="238"/>
      </rPr>
      <t>Fe 10</t>
    </r>
    <r>
      <rPr>
        <sz val="8"/>
        <rFont val="Arial"/>
        <family val="2"/>
        <charset val="1"/>
      </rPr>
      <t>µg/l</t>
    </r>
  </si>
  <si>
    <r>
      <rPr>
        <sz val="8"/>
        <rFont val="Arial"/>
        <family val="2"/>
        <charset val="238"/>
      </rPr>
      <t>Fe 320</t>
    </r>
    <r>
      <rPr>
        <sz val="8"/>
        <rFont val="Arial"/>
        <family val="2"/>
        <charset val="1"/>
      </rPr>
      <t>µg/l</t>
    </r>
  </si>
  <si>
    <r>
      <rPr>
        <sz val="8"/>
        <rFont val="Arial"/>
        <family val="2"/>
        <charset val="238"/>
      </rPr>
      <t>400 m</t>
    </r>
    <r>
      <rPr>
        <vertAlign val="superscript"/>
        <sz val="8"/>
        <rFont val="Arial"/>
        <family val="2"/>
        <charset val="238"/>
      </rPr>
      <t>3</t>
    </r>
  </si>
  <si>
    <t>As 17,12µg/l</t>
  </si>
  <si>
    <t>As 31,04µg/l</t>
  </si>
  <si>
    <r>
      <rPr>
        <sz val="8"/>
        <rFont val="Arial"/>
        <family val="2"/>
        <charset val="238"/>
      </rPr>
      <t>Fe 800</t>
    </r>
    <r>
      <rPr>
        <sz val="8"/>
        <rFont val="Arial"/>
        <family val="2"/>
        <charset val="1"/>
      </rPr>
      <t>µg/l</t>
    </r>
    <r>
      <rPr>
        <sz val="8"/>
        <rFont val="Arial"/>
        <family val="2"/>
        <charset val="238"/>
      </rPr>
      <t>, Mn 100µg/l,  boja 60, mutnoća 8</t>
    </r>
  </si>
  <si>
    <t>Fe 150µg/l, Mn 66µg/l,  boja 9, mutnoća 0,28</t>
  </si>
  <si>
    <t>Fe 900µg/l, Mn 105µg/l,  boja 63, mutnoća 6,47</t>
  </si>
  <si>
    <t>Markušica, Podrinje</t>
  </si>
  <si>
    <t>As 131,0µg/l, amonij 0,52mg/l, fosfati 400µg/l, boja 19</t>
  </si>
  <si>
    <t>As 215,0µg/l, amonij 1,02mg/l, fosfati 470µg/l, boja 37</t>
  </si>
  <si>
    <t>Priključen vodoopskrbni sustav Markušica na regionalni vodovod 27.11.2017.</t>
  </si>
  <si>
    <t>Dezinfekcija radi po potrebi, voda proglašena nepitkom 25.11.2002.</t>
  </si>
  <si>
    <t>Mn 21µg/l  i As 11,5µg/l</t>
  </si>
  <si>
    <t>Mn 71µg/l  i As 20,1µg/l</t>
  </si>
  <si>
    <r>
      <rPr>
        <sz val="8"/>
        <rFont val="Arial"/>
        <family val="2"/>
        <charset val="238"/>
      </rPr>
      <t>Fe 400</t>
    </r>
    <r>
      <rPr>
        <sz val="8"/>
        <rFont val="Arial"/>
        <family val="2"/>
        <charset val="1"/>
      </rPr>
      <t>µg/l</t>
    </r>
    <r>
      <rPr>
        <sz val="8"/>
        <rFont val="Arial"/>
        <family val="2"/>
        <charset val="238"/>
      </rPr>
      <t>, Mn 150µg/l,  boja 30</t>
    </r>
  </si>
  <si>
    <t>Fe 10µg/l, Mn 12µg/l,  boja 0</t>
  </si>
  <si>
    <t>Fe 80µg/l, Mn 59µg/l,  boja 11</t>
  </si>
  <si>
    <t>Petkovac i Šumarija</t>
  </si>
  <si>
    <r>
      <rPr>
        <sz val="8"/>
        <rFont val="Arial"/>
        <family val="2"/>
        <charset val="238"/>
      </rPr>
      <t>Fe 650</t>
    </r>
    <r>
      <rPr>
        <sz val="8"/>
        <rFont val="Arial"/>
        <family val="2"/>
        <charset val="1"/>
      </rPr>
      <t>µg/l</t>
    </r>
    <r>
      <rPr>
        <sz val="8"/>
        <rFont val="Arial"/>
        <family val="2"/>
        <charset val="238"/>
      </rPr>
      <t>, Mn 85µg/l, NH</t>
    </r>
    <r>
      <rPr>
        <vertAlign val="subscript"/>
        <sz val="8"/>
        <rFont val="Arial"/>
        <family val="2"/>
        <charset val="238"/>
      </rPr>
      <t>4</t>
    </r>
    <r>
      <rPr>
        <vertAlign val="superscript"/>
        <sz val="8"/>
        <rFont val="Arial"/>
        <family val="2"/>
        <charset val="238"/>
      </rPr>
      <t>+</t>
    </r>
    <r>
      <rPr>
        <sz val="8"/>
        <rFont val="Arial"/>
        <family val="2"/>
        <charset val="238"/>
      </rPr>
      <t xml:space="preserve"> 0,9mg/l, nitrat 80mg/l i As 50µg/l</t>
    </r>
  </si>
  <si>
    <t>Fe 10µg/l, Mn 14µg/l, amonij 0,01mg/l, nitrat 0,7mg/l i As 37,7µg/l</t>
  </si>
  <si>
    <t xml:space="preserve">Fe 1350µg/l, Mn 108µg/l, amonij 0,9mg/l, nitrat 80,0mg/l </t>
  </si>
  <si>
    <t>Vodoopskrbni sustav Komletinaca priključen na vodoopskrbni sustav Otoka 27.03.2017</t>
  </si>
  <si>
    <t>Amonij</t>
  </si>
  <si>
    <t>Klasa: UP/I-541-02/17-03/08 UR.BROJ: 534-07-2-1-3/2-17-3</t>
  </si>
  <si>
    <t xml:space="preserve">Fe 300µg/l, Mn 300µg/l, As 50µg/l, amonij 0,85mg/l </t>
  </si>
  <si>
    <t>Fe 50µg/l, Mn 20µg/l, amonij 0,02mg/l, As 40,87µg/l</t>
  </si>
  <si>
    <t>Fe 310µg/l, Mn 151µg/l, amonij 0,89mg/l, i As 65,16µg/l</t>
  </si>
  <si>
    <r>
      <rPr>
        <sz val="8"/>
        <rFont val="Arial"/>
        <family val="2"/>
        <charset val="238"/>
      </rPr>
      <t>6600 m</t>
    </r>
    <r>
      <rPr>
        <vertAlign val="superscript"/>
        <sz val="8"/>
        <rFont val="Arial"/>
        <family val="2"/>
        <charset val="238"/>
      </rPr>
      <t>3</t>
    </r>
  </si>
  <si>
    <r>
      <rPr>
        <sz val="8"/>
        <rFont val="Arial"/>
        <family val="2"/>
        <charset val="238"/>
      </rPr>
      <t xml:space="preserve"> Mn 100µg/l, NH</t>
    </r>
    <r>
      <rPr>
        <vertAlign val="subscript"/>
        <sz val="8"/>
        <rFont val="Arial"/>
        <family val="2"/>
        <charset val="238"/>
      </rPr>
      <t>4</t>
    </r>
    <r>
      <rPr>
        <vertAlign val="superscript"/>
        <sz val="8"/>
        <rFont val="Arial"/>
        <family val="2"/>
        <charset val="238"/>
      </rPr>
      <t>+</t>
    </r>
    <r>
      <rPr>
        <sz val="8"/>
        <rFont val="Arial"/>
        <family val="2"/>
        <charset val="238"/>
      </rPr>
      <t xml:space="preserve"> 0,9mg/l i  As 50µg/l</t>
    </r>
  </si>
  <si>
    <t xml:space="preserve"> Mn 15µg/l, amonij 0,035mg/l i  As 4,28µg/l</t>
  </si>
  <si>
    <t xml:space="preserve"> Mn 85µg/l, amonij 0,53mg/l i  As 9,697µg/l</t>
  </si>
  <si>
    <t>Fe 700µg/l, Mn 150µg/l, As 50µg/l, boja 50</t>
  </si>
  <si>
    <t>Fe 90µg/l, Mn 104µg/l, As 22,8µg/l, boja 8</t>
  </si>
  <si>
    <t>Fe 490µg/l, Mn 122µg/l, As 42,8µg/l, boja 34</t>
  </si>
  <si>
    <t>Priključen vodoopskrbni sustav Tordinci na regionalni vodovod 15.09.2017.</t>
  </si>
  <si>
    <t>Priključen vodoopskrbni sustav Nijemci na vodoopskrbni sustav Tovarnika 11.05.2017.</t>
  </si>
  <si>
    <t>Vodoopskrbni sustav Nijemci (Donje Novo Selo, Đeletovci i Nijemci)</t>
  </si>
  <si>
    <r>
      <rPr>
        <sz val="8"/>
        <rFont val="Arial"/>
        <family val="2"/>
        <charset val="238"/>
      </rPr>
      <t>200 m</t>
    </r>
    <r>
      <rPr>
        <vertAlign val="superscript"/>
        <sz val="8"/>
        <rFont val="Arial"/>
        <family val="2"/>
        <charset val="238"/>
      </rPr>
      <t>3</t>
    </r>
  </si>
  <si>
    <r>
      <rPr>
        <sz val="8"/>
        <rFont val="Arial"/>
        <family val="2"/>
        <charset val="238"/>
      </rPr>
      <t>Fe 800</t>
    </r>
    <r>
      <rPr>
        <sz val="8"/>
        <rFont val="Arial"/>
        <family val="2"/>
        <charset val="1"/>
      </rPr>
      <t>µg/l</t>
    </r>
    <r>
      <rPr>
        <sz val="8"/>
        <rFont val="Arial"/>
        <family val="2"/>
        <charset val="238"/>
      </rPr>
      <t>, Mn 250µg/l, NH</t>
    </r>
    <r>
      <rPr>
        <vertAlign val="subscript"/>
        <sz val="8"/>
        <rFont val="Arial"/>
        <family val="2"/>
        <charset val="238"/>
      </rPr>
      <t>4</t>
    </r>
    <r>
      <rPr>
        <vertAlign val="superscript"/>
        <sz val="8"/>
        <rFont val="Arial"/>
        <family val="2"/>
        <charset val="238"/>
      </rPr>
      <t>+</t>
    </r>
    <r>
      <rPr>
        <sz val="8"/>
        <rFont val="Arial"/>
        <family val="2"/>
        <charset val="238"/>
      </rPr>
      <t xml:space="preserve"> 1,0mg/l, boja 60, mutnoća 6</t>
    </r>
  </si>
  <si>
    <t>Fe 260µg/l, Mn 129µg/l, amnoij 0,47mg/l, boja 17, mutnoća 1,97</t>
  </si>
  <si>
    <t>Fe 750µg/l, Mn 242µg/l, amonij 0,94mg/l, boja 52, mutnoća 5,93</t>
  </si>
  <si>
    <t>ZO GORJAK, PODGORA, PODBREZOVICA I STRAHINJE</t>
  </si>
  <si>
    <t>Bobovje, Doliće, Donji Macelj, Đurmanec, Gornja Pačetina, Gornji Macelj, Hromec, Krapina, Lazi Krapinski, Lepajci, Lukovčak, Lužani Zagorski, Mihaljekov Jarek, Petrovsko, Podbrezovica, Podgora Krapinska, Polje Krapinsko, Pretkovec, Pristava Krapinska, Ravninsko, Strahinje, Straža Krapinska, Škarićevo, Šušelj Brijeg, Tkalci, Trški Vrh, Velika Ves, Donja Šemnica, Vidovec Krapinski, Vidovec Petrovski, Zagora, Žutnica</t>
  </si>
  <si>
    <t>Izvorišta: Gorjak, Strahinje, Podgora i Podbrezovica</t>
  </si>
  <si>
    <t>15 - 400 m3</t>
  </si>
  <si>
    <t xml:space="preserve">Izvorišta Beli zdenci i Gorjani  </t>
  </si>
  <si>
    <t>15 - 100 m3</t>
  </si>
  <si>
    <r>
      <t xml:space="preserve">Bregi Radobojski, Gorjani Sutinski, Jazvine, Kraljevec Radobojski, Kraljevec Šemnički, Orehovec Radobojski, Radoboj, Strahinje Radobojsko, </t>
    </r>
    <r>
      <rPr>
        <sz val="8"/>
        <color rgb="FFFF0000"/>
        <rFont val="Arial Narrow"/>
        <family val="2"/>
      </rPr>
      <t>Donja Šemnica</t>
    </r>
  </si>
  <si>
    <t>Vodovod Janjina</t>
  </si>
  <si>
    <t>cisterne</t>
  </si>
  <si>
    <t xml:space="preserve">KOMUNALAC, D.O.O.
(09301935182) Put sv. Martina 6, 20290 Lastovo KOMUNALAC, D.O.O.
</t>
  </si>
  <si>
    <t>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 Žreme</t>
  </si>
  <si>
    <t>Bedenik, Bjelovar, Breza, Brezovac, Ciglena, Dautan, Galovac, Gornje Plavnice, Gornji Tomaš, Gudovac, Klokočevac, Kokinac, Kozarevac Račanski, Križ Gornji, Kupinovac, Letičani, Mala Ciglena, Malo Korenovo, Međurača, Nevinac, Novi Pavljani, Novoseljani, Obrovnica, Orlovac, Patkovac, Prespa, Prgomelje, Prokljuvani, Puričani, Rajić, Sasovac, Slovinska Kovačica, Stančići, Stare Plavnice, Stari Pavljani, Tociljevac, Tomaš, Trojstveni Markovac, Veliko Korenovo, Zvijerci, Ždralovi</t>
  </si>
  <si>
    <t>Klara Andraković dipl.san.ing
Vesna Stuburić, ing.preh.teh.</t>
  </si>
  <si>
    <t>vesna.stuburic@gmail.com
klara_ng@hotmail.com</t>
  </si>
  <si>
    <t>VODOVOD ZAPADNE SLAVONIJE D.O.O. 
(71642681806)GAJEVA 56, 35400 Nova Gradiška</t>
  </si>
  <si>
    <t xml:space="preserve">OPĆINA JANJINA 
(52759181451)Janjina 111, 20246 Janjina </t>
  </si>
  <si>
    <t>info@janjina.hr</t>
  </si>
  <si>
    <t>+385(0)20 741 369</t>
  </si>
  <si>
    <t>Bale, Brajkovići, Bubani, Burići, Golaš, Grimalda, Jural, Krmed (vodovod pula), Kršikla, Kurili, Matohanci, Okreti, Pazin, Putini, Sošići, Šorići, Zamask, Žuntići, Kanfanar, Rovinjsko selo</t>
  </si>
  <si>
    <t>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 Kanfanar,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 Rovinjsko Selo,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</si>
  <si>
    <t>Banjole, Krmed(IVB*) Ližnjan, Medulin, Pješčana Uvala, Pomer, Premantura, Šišan, Valbonaša, Vinkuran, Vintijan</t>
  </si>
  <si>
    <t xml:space="preserve">VODORAD d.o.o. 
(61359571034) Trg dr. Franje Tuđmana  6, 31511 Đurđenovac </t>
  </si>
  <si>
    <t xml:space="preserve">ZO FUŽINE B </t>
  </si>
  <si>
    <t>ssvukadinovic@vodoopskrba-kupa.hr</t>
  </si>
  <si>
    <t>1000 m3, 6000 m3</t>
  </si>
  <si>
    <r>
      <rPr>
        <b/>
        <sz val="8"/>
        <rFont val="Arial"/>
        <family val="2"/>
        <charset val="238"/>
      </rPr>
      <t>Tip vode:</t>
    </r>
    <r>
      <rPr>
        <sz val="8"/>
        <rFont val="Arial"/>
        <family val="2"/>
        <charset val="238"/>
      </rPr>
      <t xml:space="preserve">podzemna i površinska;                      </t>
    </r>
    <r>
      <rPr>
        <b/>
        <sz val="8"/>
        <rFont val="Arial"/>
        <family val="2"/>
        <charset val="238"/>
      </rPr>
      <t>Tehnologija obrade:</t>
    </r>
    <r>
      <rPr>
        <sz val="8"/>
        <rFont val="Arial"/>
        <family val="2"/>
        <charset val="238"/>
      </rPr>
      <t xml:space="preserve"> uz navedeno, još u Vodoopskrbi Kupa: pješčani filteri, koagulacija, flokulacija;              </t>
    </r>
    <r>
      <rPr>
        <b/>
        <sz val="8"/>
        <rFont val="Arial"/>
        <family val="2"/>
        <charset val="238"/>
      </rPr>
      <t>Nadzor:</t>
    </r>
    <r>
      <rPr>
        <sz val="8"/>
        <rFont val="Arial"/>
        <family val="2"/>
        <charset val="238"/>
      </rPr>
      <t xml:space="preserve"> uz navedeno i laboratorij ZZJZ;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2018.g.;</t>
    </r>
    <r>
      <rPr>
        <b/>
        <sz val="8"/>
        <rFont val="Arial"/>
        <family val="2"/>
        <charset val="238"/>
      </rPr>
      <t>Dezinfekcija:</t>
    </r>
    <r>
      <rPr>
        <sz val="8"/>
        <rFont val="Arial"/>
        <family val="2"/>
        <charset val="238"/>
      </rPr>
      <t xml:space="preserve"> uz navedeno koristi se i natrij hipoklorit</t>
    </r>
  </si>
  <si>
    <t>Rekonstrukcija i izgradnja vodoopskrbe u sklopu EU projekta je u tijeku; ispiranje vodovodne mreže prema planu</t>
  </si>
  <si>
    <t>Ispiranje vodoopskrbne mreže prema planu</t>
  </si>
  <si>
    <r>
      <rPr>
        <b/>
        <sz val="8"/>
        <rFont val="Arial"/>
        <family val="2"/>
        <charset val="238"/>
      </rPr>
      <t>Nadzor:</t>
    </r>
    <r>
      <rPr>
        <sz val="8"/>
        <rFont val="Arial"/>
        <family val="2"/>
        <charset val="238"/>
      </rPr>
      <t xml:space="preserve"> uz navedeno i laboratorij ZZJZ; </t>
    </r>
    <r>
      <rPr>
        <b/>
        <sz val="8"/>
        <rFont val="Arial"/>
        <family val="2"/>
        <charset val="238"/>
      </rPr>
      <t xml:space="preserve">Učestalost nadzora: </t>
    </r>
    <r>
      <rPr>
        <sz val="8"/>
        <rFont val="Arial"/>
        <family val="2"/>
        <charset val="238"/>
      </rPr>
      <t xml:space="preserve">interno jednom tjedno, ZZJZ lab. Jednom mjesečno;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2019.g. U ožujku 2019.g. pušten je u rad magistralni cjevovod od vodospreme Zebinac prema Općini Lekenik kojim su obuhvaćena naselja Brest, Mala Gorica, Petrovec, Žažina, Dužica, Pešćenica, Lekenik, te Gornji i Donji Vukojevac</t>
    </r>
  </si>
  <si>
    <t>Privreda d.o.o.</t>
  </si>
  <si>
    <t>Petrinja</t>
  </si>
  <si>
    <t>Preporuka potrošačima za prokuhavanje vode</t>
  </si>
  <si>
    <t>11.11.2019.</t>
  </si>
  <si>
    <t>08.11.2019.</t>
  </si>
  <si>
    <t>SMŽ</t>
  </si>
  <si>
    <t>Tijekom radova u ul.M.Srnaka od strane vanjskih izvođača došlo je do loma vodoopskrbne cijevi. Obzirom na sumnju, od strane ravnatelja ZZJZ SMŽ, u mogućnost ulaska fekalnih voda u vodoopskrbnu cijev izdana je od njegove strane obavijest o prokuhavanju vode za uži centar Petrinje. Sve izvršene analize vode su pokazale da ista udovoljava zakonski propisanim parametrima.</t>
  </si>
  <si>
    <t>15.11.2019.</t>
  </si>
  <si>
    <t>19.11.2019.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</si>
</sst>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 _k_n_-;\-* #,##0.00\ _k_n_-;_-* &quot;-&quot;??\ _k_n_-;_-@_-"/>
    <numFmt numFmtId="164" formatCode="_(* #,##0.00_);_(* \(#,##0.00\);_(* &quot;-&quot;??_);_(@_)"/>
    <numFmt numFmtId="165" formatCode="[$-1041A]#,##0;\-\ #,##0"/>
    <numFmt numFmtId="166" formatCode="[$-1041A]#,##0.00;\-\ #,##0.00"/>
    <numFmt numFmtId="167" formatCode="0.0"/>
    <numFmt numFmtId="168" formatCode="#,##0;&quot;- &quot;#,##0"/>
    <numFmt numFmtId="169" formatCode="#,##0.00;&quot;- &quot;#,##0.00"/>
    <numFmt numFmtId="170" formatCode="dd/mm/yy"/>
    <numFmt numFmtId="171" formatCode="[$-1041A]#,##0.0;\-\ #,##0.0"/>
    <numFmt numFmtId="172" formatCode="#,##0.000"/>
    <numFmt numFmtId="173" formatCode="#,##0;[Red]\-#,##0"/>
    <numFmt numFmtId="174" formatCode="#,##0.00\ _k_n"/>
    <numFmt numFmtId="175" formatCode="#.##0;&quot;- &quot;#.##0"/>
    <numFmt numFmtId="176" formatCode="#.##000;&quot;- &quot;#.##000"/>
    <numFmt numFmtId="177" formatCode="#"/>
    <numFmt numFmtId="178" formatCode="#.##;&quot;- &quot;#.##"/>
    <numFmt numFmtId="179" formatCode="#,##0.0"/>
    <numFmt numFmtId="180" formatCode="[$-41A]General"/>
    <numFmt numFmtId="181" formatCode="[$-41A]0"/>
    <numFmt numFmtId="182" formatCode="dd&quot;.&quot;mm&quot;.&quot;yy"/>
    <numFmt numFmtId="183" formatCode="0.000"/>
    <numFmt numFmtId="184" formatCode="&quot; &quot;#,##0.00&quot; &quot;;&quot; (&quot;#,##0.00&quot;)&quot;;&quot; -&quot;#&quot; &quot;;&quot; &quot;@&quot; &quot;"/>
    <numFmt numFmtId="185" formatCode="#,##0.00&quot; &quot;[$kn-41A];[Red]&quot;-&quot;#,##0.00&quot; &quot;[$kn-41A]"/>
    <numFmt numFmtId="186" formatCode="mm/dd/yy"/>
  </numFmts>
  <fonts count="172" x14ac:knownFonts="1">
    <font>
      <sz val="10"/>
      <name val="Arial"/>
    </font>
    <font>
      <b/>
      <sz val="8"/>
      <color indexed="10"/>
      <name val="Arial Narrow"/>
      <family val="2"/>
      <charset val="238"/>
    </font>
    <font>
      <sz val="8"/>
      <color indexed="8"/>
      <name val="Arial Narrow"/>
      <family val="2"/>
      <charset val="238"/>
    </font>
    <font>
      <sz val="10"/>
      <name val="Arial"/>
      <family val="2"/>
      <charset val="238"/>
    </font>
    <font>
      <b/>
      <sz val="8"/>
      <color indexed="10"/>
      <name val="Arial Narrow"/>
      <family val="2"/>
      <charset val="238"/>
    </font>
    <font>
      <sz val="8"/>
      <color indexed="8"/>
      <name val="Arial Narrow"/>
      <family val="2"/>
      <charset val="238"/>
    </font>
    <font>
      <sz val="8"/>
      <name val="Arial Narrow"/>
      <family val="2"/>
      <charset val="238"/>
    </font>
    <font>
      <sz val="10"/>
      <name val="Arial"/>
      <family val="2"/>
      <charset val="238"/>
    </font>
    <font>
      <sz val="11"/>
      <color indexed="8"/>
      <name val="Calibri"/>
      <family val="2"/>
    </font>
    <font>
      <b/>
      <vertAlign val="superscript"/>
      <sz val="8"/>
      <color indexed="10"/>
      <name val="Arial Narrow"/>
      <family val="2"/>
      <charset val="238"/>
    </font>
    <font>
      <sz val="10"/>
      <name val="MS Sans Serif"/>
      <family val="2"/>
      <charset val="238"/>
    </font>
    <font>
      <sz val="10"/>
      <name val="Arial"/>
      <family val="2"/>
      <charset val="238"/>
    </font>
    <font>
      <sz val="10"/>
      <name val="Arial"/>
      <family val="2"/>
    </font>
    <font>
      <i/>
      <sz val="10"/>
      <name val="Arial"/>
      <family val="2"/>
    </font>
    <font>
      <sz val="8"/>
      <name val="Arial"/>
      <family val="2"/>
      <charset val="238"/>
    </font>
    <font>
      <vertAlign val="subscript"/>
      <sz val="10"/>
      <name val="Arial"/>
      <family val="2"/>
      <charset val="238"/>
    </font>
    <font>
      <b/>
      <sz val="10"/>
      <name val="Arial"/>
      <family val="2"/>
      <charset val="238"/>
    </font>
    <font>
      <sz val="8"/>
      <color indexed="8"/>
      <name val="Arial"/>
      <family val="2"/>
      <charset val="238"/>
    </font>
    <font>
      <i/>
      <sz val="10"/>
      <name val="Arial"/>
      <family val="2"/>
      <charset val="238"/>
    </font>
    <font>
      <sz val="8"/>
      <color indexed="53"/>
      <name val="Arial Narrow"/>
      <family val="2"/>
      <charset val="238"/>
    </font>
    <font>
      <sz val="10"/>
      <name val="Arial Narrow"/>
      <family val="2"/>
      <charset val="238"/>
    </font>
    <font>
      <vertAlign val="superscript"/>
      <sz val="8"/>
      <name val="Arial Narrow"/>
      <family val="2"/>
      <charset val="238"/>
    </font>
    <font>
      <sz val="10"/>
      <color indexed="8"/>
      <name val="Arial Narrow"/>
      <family val="2"/>
      <charset val="238"/>
    </font>
    <font>
      <sz val="10"/>
      <name val="Arial narrow"/>
      <family val="2"/>
      <charset val="1"/>
    </font>
    <font>
      <sz val="8"/>
      <name val="Calibri"/>
      <family val="2"/>
      <charset val="238"/>
    </font>
    <font>
      <b/>
      <sz val="9"/>
      <color indexed="81"/>
      <name val="Tahoma"/>
      <family val="2"/>
      <charset val="238"/>
    </font>
    <font>
      <sz val="9"/>
      <color indexed="81"/>
      <name val="Tahoma"/>
      <family val="2"/>
      <charset val="238"/>
    </font>
    <font>
      <sz val="8"/>
      <color indexed="8"/>
      <name val="Arial Narrow"/>
      <family val="2"/>
    </font>
    <font>
      <sz val="8"/>
      <name val="Arial Narrow"/>
      <family val="2"/>
    </font>
    <font>
      <sz val="8"/>
      <color indexed="53"/>
      <name val="Arial"/>
      <family val="2"/>
      <charset val="238"/>
    </font>
    <font>
      <b/>
      <sz val="8"/>
      <name val="Arial"/>
      <family val="2"/>
      <charset val="238"/>
    </font>
    <font>
      <sz val="8"/>
      <color indexed="8"/>
      <name val="Arial Narrow"/>
      <family val="2"/>
      <charset val="1"/>
    </font>
    <font>
      <sz val="8"/>
      <name val="Arial Narrow"/>
      <family val="2"/>
      <charset val="1"/>
    </font>
    <font>
      <vertAlign val="superscript"/>
      <sz val="8"/>
      <name val="Arial Narrow"/>
      <family val="2"/>
      <charset val="1"/>
    </font>
    <font>
      <b/>
      <sz val="8"/>
      <name val="Arial Narrow"/>
      <family val="2"/>
      <charset val="1"/>
    </font>
    <font>
      <b/>
      <sz val="8"/>
      <name val="Arial Narrow"/>
      <family val="2"/>
      <charset val="238"/>
    </font>
    <font>
      <b/>
      <sz val="15"/>
      <color indexed="56"/>
      <name val="Calibri"/>
      <family val="2"/>
    </font>
    <font>
      <b/>
      <sz val="11"/>
      <color indexed="56"/>
      <name val="Calibri"/>
      <family val="2"/>
    </font>
    <font>
      <b/>
      <sz val="18"/>
      <color indexed="56"/>
      <name val="Cambria"/>
      <family val="2"/>
    </font>
    <font>
      <b/>
      <sz val="11"/>
      <color indexed="8"/>
      <name val="Calibri"/>
      <family val="2"/>
    </font>
    <font>
      <vertAlign val="superscript"/>
      <sz val="8"/>
      <name val="Arial"/>
      <family val="2"/>
      <charset val="238"/>
    </font>
    <font>
      <sz val="8"/>
      <name val="Arial Narrow"/>
      <family val="2"/>
      <charset val="238"/>
    </font>
    <font>
      <sz val="11"/>
      <color indexed="8"/>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u/>
      <sz val="10"/>
      <color indexed="12"/>
      <name val="Arial"/>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53"/>
      <name val="Calibri"/>
      <family val="2"/>
      <charset val="238"/>
    </font>
    <font>
      <sz val="8"/>
      <color indexed="8"/>
      <name val="Arial"/>
      <family val="2"/>
      <charset val="1"/>
    </font>
    <font>
      <sz val="8"/>
      <name val="Arial"/>
      <family val="2"/>
      <charset val="1"/>
    </font>
    <font>
      <b/>
      <sz val="8"/>
      <color indexed="8"/>
      <name val="Arial Narrow"/>
      <family val="2"/>
      <charset val="238"/>
    </font>
    <font>
      <sz val="11"/>
      <color indexed="9"/>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0"/>
      <color indexed="8"/>
      <name val="Arial"/>
      <family val="2"/>
      <charset val="238"/>
    </font>
    <font>
      <sz val="8"/>
      <color indexed="8"/>
      <name val="Arial Narrow"/>
      <family val="2"/>
      <charset val="238"/>
    </font>
    <font>
      <sz val="12"/>
      <color indexed="8"/>
      <name val="Arial Narrow"/>
      <family val="2"/>
      <charset val="238"/>
    </font>
    <font>
      <sz val="8"/>
      <color indexed="53"/>
      <name val="Arial"/>
      <family val="2"/>
      <charset val="1"/>
    </font>
    <font>
      <sz val="8"/>
      <name val="Times New Roman"/>
      <family val="1"/>
      <charset val="238"/>
    </font>
    <font>
      <vertAlign val="subscript"/>
      <sz val="8"/>
      <name val="Arial"/>
      <family val="2"/>
      <charset val="238"/>
    </font>
    <font>
      <vertAlign val="superscript"/>
      <sz val="8"/>
      <name val="Calibri"/>
      <family val="2"/>
      <charset val="238"/>
    </font>
    <font>
      <sz val="10"/>
      <name val="Arial"/>
      <family val="2"/>
      <charset val="238"/>
    </font>
    <font>
      <sz val="8"/>
      <color indexed="8"/>
      <name val="Arial Narrow"/>
      <family val="2"/>
      <charset val="238"/>
    </font>
    <font>
      <sz val="10"/>
      <name val="Arial"/>
      <family val="2"/>
      <charset val="238"/>
    </font>
    <font>
      <sz val="8"/>
      <name val="Arial"/>
      <family val="2"/>
    </font>
    <font>
      <sz val="8"/>
      <color indexed="53"/>
      <name val="Arial Narrow"/>
      <family val="2"/>
    </font>
    <font>
      <sz val="8"/>
      <color indexed="8"/>
      <name val="Calibri"/>
      <family val="2"/>
      <charset val="238"/>
    </font>
    <font>
      <sz val="8"/>
      <color indexed="8"/>
      <name val="Arial Narrow"/>
      <family val="2"/>
    </font>
    <font>
      <sz val="10"/>
      <name val="Arial Narrow"/>
      <family val="2"/>
    </font>
    <font>
      <sz val="9"/>
      <name val="Arial Narrow"/>
      <family val="2"/>
    </font>
    <font>
      <sz val="8"/>
      <color indexed="53"/>
      <name val="Calibri"/>
      <family val="2"/>
      <charset val="238"/>
    </font>
    <font>
      <sz val="11"/>
      <name val="Arial Narrow"/>
      <family val="2"/>
    </font>
    <font>
      <sz val="10"/>
      <name val="Arial"/>
      <family val="2"/>
      <charset val="1"/>
    </font>
    <font>
      <b/>
      <sz val="9"/>
      <color indexed="81"/>
      <name val="Tahoma"/>
      <family val="2"/>
    </font>
    <font>
      <sz val="9"/>
      <color indexed="81"/>
      <name val="Tahoma"/>
      <family val="2"/>
    </font>
    <font>
      <u/>
      <sz val="10"/>
      <name val="Arial"/>
      <family val="2"/>
      <charset val="238"/>
    </font>
    <font>
      <sz val="10"/>
      <color indexed="8"/>
      <name val="Arial Narrow"/>
      <family val="2"/>
    </font>
    <font>
      <sz val="11"/>
      <color indexed="8"/>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u/>
      <sz val="10"/>
      <color rgb="FF0000FF"/>
      <name val="Arial"/>
      <family val="2"/>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u/>
      <sz val="10"/>
      <color theme="10"/>
      <name val="Arial"/>
      <family val="2"/>
      <charset val="238"/>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mbria"/>
      <family val="2"/>
      <scheme val="major"/>
    </font>
    <font>
      <b/>
      <sz val="11"/>
      <color indexed="8"/>
      <name val="Calibri"/>
      <family val="2"/>
      <scheme val="minor"/>
    </font>
    <font>
      <sz val="11"/>
      <color rgb="FFFF0000"/>
      <name val="Calibri"/>
      <family val="2"/>
      <scheme val="minor"/>
    </font>
    <font>
      <sz val="10"/>
      <color rgb="FFFF0000"/>
      <name val="Arial"/>
      <family val="2"/>
      <charset val="238"/>
    </font>
    <font>
      <sz val="10"/>
      <color rgb="FF5C6B80"/>
      <name val="Arial"/>
      <family val="2"/>
      <charset val="238"/>
    </font>
    <font>
      <sz val="8"/>
      <color rgb="FF000000"/>
      <name val="Arial Narrow"/>
      <family val="2"/>
      <charset val="238"/>
    </font>
    <font>
      <b/>
      <sz val="8"/>
      <color theme="0"/>
      <name val="Arial Narrow"/>
      <family val="2"/>
      <charset val="238"/>
    </font>
    <font>
      <sz val="8"/>
      <color rgb="FFFF0000"/>
      <name val="Arial Narrow"/>
      <family val="2"/>
      <charset val="238"/>
    </font>
    <font>
      <sz val="8"/>
      <color rgb="FF000000"/>
      <name val="Calibri"/>
      <family val="2"/>
      <charset val="238"/>
    </font>
    <font>
      <sz val="8"/>
      <color rgb="FFFF0000"/>
      <name val="Arial"/>
      <family val="2"/>
      <charset val="238"/>
    </font>
    <font>
      <sz val="10"/>
      <color rgb="FFFF0000"/>
      <name val="Arial"/>
      <family val="2"/>
    </font>
    <font>
      <sz val="8"/>
      <color rgb="FF555555"/>
      <name val="Arial"/>
      <family val="2"/>
    </font>
    <font>
      <sz val="10"/>
      <color rgb="FFFF0000"/>
      <name val="Arial Narrow"/>
      <family val="2"/>
      <charset val="238"/>
    </font>
    <font>
      <sz val="12"/>
      <color rgb="FFFF0000"/>
      <name val="Arial"/>
      <family val="2"/>
      <charset val="238"/>
    </font>
    <font>
      <b/>
      <sz val="8"/>
      <color theme="0"/>
      <name val="Arial"/>
      <family val="2"/>
      <charset val="238"/>
    </font>
    <font>
      <sz val="10"/>
      <color theme="0"/>
      <name val="Arial"/>
      <family val="2"/>
      <charset val="238"/>
    </font>
    <font>
      <sz val="8"/>
      <color rgb="FF000000"/>
      <name val="Arial"/>
      <family val="2"/>
      <charset val="238"/>
    </font>
    <font>
      <sz val="8"/>
      <color rgb="FF000000"/>
      <name val="Arial Narrow"/>
      <family val="2"/>
    </font>
    <font>
      <sz val="12"/>
      <color rgb="FF1F497D"/>
      <name val="Calibri"/>
      <family val="2"/>
      <charset val="238"/>
    </font>
    <font>
      <sz val="12"/>
      <color rgb="FF1F497D"/>
      <name val="Arial Narrow"/>
      <family val="2"/>
    </font>
    <font>
      <sz val="8"/>
      <color rgb="FF00B0F0"/>
      <name val="Arial"/>
      <family val="2"/>
      <charset val="238"/>
    </font>
    <font>
      <sz val="8"/>
      <color indexed="8"/>
      <name val="Calibri"/>
      <family val="2"/>
      <scheme val="minor"/>
    </font>
    <font>
      <sz val="8"/>
      <color theme="1"/>
      <name val="Arial"/>
      <family val="2"/>
    </font>
    <font>
      <sz val="8"/>
      <color theme="1"/>
      <name val="Arial Narrow"/>
      <family val="2"/>
    </font>
    <font>
      <sz val="12"/>
      <color rgb="FF000000"/>
      <name val="Calibri"/>
      <family val="2"/>
      <charset val="238"/>
    </font>
    <font>
      <sz val="8"/>
      <color rgb="FFC00000"/>
      <name val="Arial"/>
      <family val="2"/>
      <charset val="238"/>
    </font>
    <font>
      <u/>
      <sz val="8"/>
      <name val="Arial"/>
      <family val="2"/>
      <charset val="238"/>
    </font>
    <font>
      <u/>
      <sz val="7"/>
      <name val="Arial"/>
      <family val="2"/>
      <charset val="238"/>
    </font>
    <font>
      <u/>
      <sz val="10"/>
      <name val="Arial Narrow"/>
      <family val="2"/>
      <charset val="238"/>
    </font>
    <font>
      <sz val="8"/>
      <color rgb="FF000000"/>
      <name val="Arial"/>
      <family val="2"/>
    </font>
    <font>
      <sz val="11"/>
      <color theme="1"/>
      <name val="Arial"/>
      <family val="2"/>
    </font>
    <font>
      <sz val="11"/>
      <color rgb="FF000000"/>
      <name val="Calibri"/>
      <family val="2"/>
    </font>
    <font>
      <sz val="11"/>
      <color rgb="FFFFFFFF"/>
      <name val="Calibri"/>
      <family val="2"/>
    </font>
    <font>
      <sz val="11"/>
      <color rgb="FF4F81BD"/>
      <name val="Calibri"/>
      <family val="2"/>
    </font>
    <font>
      <sz val="11"/>
      <color rgb="FF9C0006"/>
      <name val="Calibri"/>
      <family val="2"/>
    </font>
    <font>
      <sz val="11"/>
      <color rgb="FF800080"/>
      <name val="Calibri"/>
      <family val="2"/>
    </font>
    <font>
      <b/>
      <sz val="11"/>
      <color rgb="FFFA7D00"/>
      <name val="Calibri"/>
      <family val="2"/>
    </font>
    <font>
      <b/>
      <sz val="11"/>
      <color rgb="FFFF9900"/>
      <name val="Calibri"/>
      <family val="2"/>
    </font>
    <font>
      <b/>
      <sz val="11"/>
      <color rgb="FFFFFFFF"/>
      <name val="Calibri"/>
      <family val="2"/>
    </font>
    <font>
      <b/>
      <sz val="11"/>
      <color rgb="FF4F81BD"/>
      <name val="Calibri"/>
      <family val="2"/>
    </font>
    <font>
      <i/>
      <sz val="11"/>
      <color rgb="FF7F7F7F"/>
      <name val="Calibri"/>
      <family val="2"/>
    </font>
    <font>
      <i/>
      <sz val="11"/>
      <color rgb="FF808080"/>
      <name val="Calibri"/>
      <family val="2"/>
    </font>
    <font>
      <sz val="11"/>
      <color rgb="FF006100"/>
      <name val="Calibri"/>
      <family val="2"/>
    </font>
    <font>
      <sz val="11"/>
      <color rgb="FF008000"/>
      <name val="Calibri"/>
      <family val="2"/>
    </font>
    <font>
      <b/>
      <i/>
      <sz val="16"/>
      <color theme="1"/>
      <name val="Arial"/>
      <family val="2"/>
    </font>
    <font>
      <b/>
      <sz val="15"/>
      <color rgb="FF003366"/>
      <name val="Calibri"/>
      <family val="2"/>
    </font>
    <font>
      <b/>
      <sz val="13"/>
      <color rgb="FF003366"/>
      <name val="Calibri"/>
      <family val="2"/>
    </font>
    <font>
      <b/>
      <sz val="11"/>
      <color rgb="FF003366"/>
      <name val="Calibri"/>
      <family val="2"/>
    </font>
    <font>
      <sz val="11"/>
      <color rgb="FF3F3F76"/>
      <name val="Calibri"/>
      <family val="2"/>
    </font>
    <font>
      <sz val="11"/>
      <color rgb="FF333399"/>
      <name val="Calibri"/>
      <family val="2"/>
    </font>
    <font>
      <sz val="11"/>
      <color rgb="FFFA7D00"/>
      <name val="Calibri"/>
      <family val="2"/>
    </font>
    <font>
      <sz val="11"/>
      <color rgb="FFFF9900"/>
      <name val="Calibri"/>
      <family val="2"/>
    </font>
    <font>
      <sz val="11"/>
      <color rgb="FF9C6500"/>
      <name val="Calibri"/>
      <family val="2"/>
    </font>
    <font>
      <sz val="11"/>
      <color rgb="FF993300"/>
      <name val="Calibri"/>
      <family val="2"/>
    </font>
    <font>
      <sz val="10"/>
      <color theme="1"/>
      <name val="Arial"/>
      <family val="2"/>
    </font>
    <font>
      <sz val="10"/>
      <color theme="1"/>
      <name val="MS Sans Serif"/>
    </font>
    <font>
      <b/>
      <sz val="11"/>
      <color rgb="FF3F3F3F"/>
      <name val="Calibri"/>
      <family val="2"/>
    </font>
    <font>
      <b/>
      <sz val="11"/>
      <color rgb="FF333333"/>
      <name val="Calibri"/>
      <family val="2"/>
    </font>
    <font>
      <b/>
      <i/>
      <u/>
      <sz val="11"/>
      <color theme="1"/>
      <name val="Arial"/>
      <family val="2"/>
    </font>
    <font>
      <b/>
      <sz val="18"/>
      <color rgb="FF003366"/>
      <name val="Cambria"/>
      <family val="1"/>
    </font>
    <font>
      <b/>
      <sz val="11"/>
      <color rgb="FF000000"/>
      <name val="Calibri"/>
      <family val="2"/>
    </font>
    <font>
      <sz val="11"/>
      <color rgb="FFFF0000"/>
      <name val="Calibri"/>
      <family val="2"/>
    </font>
    <font>
      <sz val="11"/>
      <color rgb="FFFF6600"/>
      <name val="Calibri"/>
      <family val="2"/>
    </font>
    <font>
      <sz val="10"/>
      <color rgb="FF000000"/>
      <name val="Arial Narrow"/>
      <family val="2"/>
      <charset val="238"/>
    </font>
    <font>
      <sz val="8"/>
      <color rgb="FFFF0000"/>
      <name val="Arial Narrow"/>
      <family val="2"/>
    </font>
    <font>
      <sz val="8"/>
      <color indexed="8"/>
      <name val="Arial"/>
      <family val="2"/>
    </font>
    <font>
      <u/>
      <sz val="8"/>
      <name val="Arial"/>
      <family val="2"/>
    </font>
    <font>
      <u/>
      <sz val="8"/>
      <color theme="10"/>
      <name val="Arial"/>
      <family val="2"/>
      <charset val="238"/>
    </font>
    <font>
      <sz val="8"/>
      <color theme="1"/>
      <name val="Arial Narrow"/>
      <family val="2"/>
      <charset val="238"/>
    </font>
    <font>
      <sz val="8"/>
      <color theme="1"/>
      <name val="Arial"/>
      <family val="2"/>
      <charset val="238"/>
    </font>
  </fonts>
  <fills count="100">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22"/>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8"/>
        <bgColor indexed="54"/>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53"/>
        <bgColor indexed="52"/>
      </patternFill>
    </fill>
    <fill>
      <patternFill patternType="solid">
        <fgColor indexed="57"/>
        <bgColor indexed="21"/>
      </patternFill>
    </fill>
    <fill>
      <patternFill patternType="solid">
        <fgColor indexed="49"/>
        <bgColor indexed="40"/>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0"/>
      </patternFill>
    </fill>
    <fill>
      <patternFill patternType="solid">
        <fgColor indexed="5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FFFFCC"/>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5" tint="-0.249977111117893"/>
        <bgColor indexed="0"/>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0"/>
      </patternFill>
    </fill>
    <fill>
      <patternFill patternType="solid">
        <fgColor theme="5" tint="0.39997558519241921"/>
        <bgColor indexed="0"/>
      </patternFill>
    </fill>
    <fill>
      <patternFill patternType="solid">
        <fgColor theme="5" tint="0.59999389629810485"/>
        <bgColor indexed="64"/>
      </patternFill>
    </fill>
    <fill>
      <patternFill patternType="solid">
        <fgColor theme="3" tint="0.39997558519241921"/>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DBEEF4"/>
        <bgColor rgb="FFDBEEF4"/>
      </patternFill>
    </fill>
    <fill>
      <patternFill patternType="solid">
        <fgColor rgb="FFCCFFFF"/>
        <bgColor rgb="FFCCFFFF"/>
      </patternFill>
    </fill>
    <fill>
      <patternFill patternType="solid">
        <fgColor rgb="FFFDEADA"/>
        <bgColor rgb="FFFDEADA"/>
      </patternFill>
    </fill>
    <fill>
      <patternFill patternType="solid">
        <fgColor rgb="FFFFCC99"/>
        <bgColor rgb="FFFFCC99"/>
      </patternFill>
    </fill>
    <fill>
      <patternFill patternType="solid">
        <fgColor rgb="FF99CCFF"/>
        <bgColor rgb="FF99CCFF"/>
      </patternFill>
    </fill>
    <fill>
      <patternFill patternType="solid">
        <fgColor rgb="FFE6B9B8"/>
        <bgColor rgb="FFE6B9B8"/>
      </patternFill>
    </fill>
    <fill>
      <patternFill patternType="solid">
        <fgColor rgb="FFFF8080"/>
        <bgColor rgb="FFFF8080"/>
      </patternFill>
    </fill>
    <fill>
      <patternFill patternType="solid">
        <fgColor rgb="FF00FF00"/>
        <bgColor rgb="FF00FF00"/>
      </patternFill>
    </fill>
    <fill>
      <patternFill patternType="solid">
        <fgColor rgb="FFB7DEE8"/>
        <bgColor rgb="FFB7DEE8"/>
      </patternFill>
    </fill>
    <fill>
      <patternFill patternType="solid">
        <fgColor rgb="FFFFCC00"/>
        <bgColor rgb="FFFFCC00"/>
      </patternFill>
    </fill>
    <fill>
      <patternFill patternType="solid">
        <fgColor rgb="FF0066CC"/>
        <bgColor rgb="FF0066CC"/>
      </patternFill>
    </fill>
    <fill>
      <patternFill patternType="solid">
        <fgColor rgb="FFD99694"/>
        <bgColor rgb="FFD99694"/>
      </patternFill>
    </fill>
    <fill>
      <patternFill patternType="solid">
        <fgColor rgb="FF800080"/>
        <bgColor rgb="FF800080"/>
      </patternFill>
    </fill>
    <fill>
      <patternFill patternType="solid">
        <fgColor rgb="FF93CDDD"/>
        <bgColor rgb="FF93CDDD"/>
      </patternFill>
    </fill>
    <fill>
      <patternFill patternType="solid">
        <fgColor rgb="FF3366FF"/>
        <bgColor rgb="FF3366FF"/>
      </patternFill>
    </fill>
    <fill>
      <patternFill patternType="solid">
        <fgColor rgb="FFFF9900"/>
        <bgColor rgb="FFFF9900"/>
      </patternFill>
    </fill>
    <fill>
      <patternFill patternType="solid">
        <fgColor rgb="FF333399"/>
        <bgColor rgb="FF333399"/>
      </patternFill>
    </fill>
    <fill>
      <patternFill patternType="solid">
        <fgColor rgb="FFC0504D"/>
        <bgColor rgb="FFC0504D"/>
      </patternFill>
    </fill>
    <fill>
      <patternFill patternType="solid">
        <fgColor rgb="FFFF6600"/>
        <bgColor rgb="FFFF6600"/>
      </patternFill>
    </fill>
    <fill>
      <patternFill patternType="solid">
        <fgColor rgb="FF9BBB59"/>
        <bgColor rgb="FF9BBB59"/>
      </patternFill>
    </fill>
    <fill>
      <patternFill patternType="solid">
        <fgColor rgb="FF339966"/>
        <bgColor rgb="FF339966"/>
      </patternFill>
    </fill>
    <fill>
      <patternFill patternType="solid">
        <fgColor rgb="FF4BACC6"/>
        <bgColor rgb="FF4BACC6"/>
      </patternFill>
    </fill>
    <fill>
      <patternFill patternType="solid">
        <fgColor rgb="FF33CCCC"/>
        <bgColor rgb="FF33CCCC"/>
      </patternFill>
    </fill>
    <fill>
      <patternFill patternType="solid">
        <fgColor rgb="FFF79646"/>
        <bgColor rgb="FFF79646"/>
      </patternFill>
    </fill>
    <fill>
      <patternFill patternType="solid">
        <fgColor rgb="FFFFC7CE"/>
        <bgColor rgb="FFFFC7CE"/>
      </patternFill>
    </fill>
    <fill>
      <patternFill patternType="solid">
        <fgColor rgb="FFC0C0C0"/>
        <bgColor rgb="FFC0C0C0"/>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theme="9" tint="0.79998168889431442"/>
        <bgColor indexed="64"/>
      </patternFill>
    </fill>
  </fills>
  <borders count="6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style="medium">
        <color indexed="8"/>
      </left>
      <right/>
      <top/>
      <bottom/>
      <diagonal/>
    </border>
    <border>
      <left/>
      <right style="medium">
        <color indexed="8"/>
      </right>
      <top/>
      <bottom/>
      <diagonal/>
    </border>
    <border>
      <left style="hair">
        <color indexed="8"/>
      </left>
      <right style="hair">
        <color indexed="8"/>
      </right>
      <top/>
      <bottom style="hair">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hair">
        <color rgb="FF000000"/>
      </left>
      <right style="hair">
        <color rgb="FF000000"/>
      </right>
      <top style="hair">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n">
        <color rgb="FF333399"/>
      </bottom>
      <diagonal/>
    </border>
    <border>
      <left/>
      <right/>
      <top/>
      <bottom style="thin">
        <color rgb="FFA7C0DE"/>
      </bottom>
      <diagonal/>
    </border>
    <border>
      <left/>
      <right/>
      <top/>
      <bottom style="thin">
        <color rgb="FF3366FF"/>
      </bottom>
      <diagonal/>
    </border>
    <border>
      <left/>
      <right/>
      <top/>
      <bottom style="thin">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hair">
        <color indexed="8"/>
      </left>
      <right/>
      <top style="hair">
        <color indexed="8"/>
      </top>
      <bottom style="hair">
        <color indexed="8"/>
      </bottom>
      <diagonal/>
    </border>
    <border>
      <left style="hair">
        <color rgb="FF000000"/>
      </left>
      <right/>
      <top style="hair">
        <color rgb="FF000000"/>
      </top>
      <bottom style="hair">
        <color rgb="FF000000"/>
      </bottom>
      <diagonal/>
    </border>
    <border>
      <left style="hair">
        <color indexed="64"/>
      </left>
      <right/>
      <top style="hair">
        <color indexed="64"/>
      </top>
      <bottom style="hair">
        <color indexed="64"/>
      </bottom>
      <diagonal/>
    </border>
    <border>
      <left/>
      <right style="hair">
        <color indexed="8"/>
      </right>
      <top style="hair">
        <color indexed="8"/>
      </top>
      <bottom style="hair">
        <color indexed="8"/>
      </bottom>
      <diagonal/>
    </border>
    <border>
      <left/>
      <right style="hair">
        <color rgb="FF000000"/>
      </right>
      <top style="hair">
        <color rgb="FF000000"/>
      </top>
      <bottom style="hair">
        <color rgb="FF000000"/>
      </bottom>
      <diagonal/>
    </border>
    <border>
      <left/>
      <right style="hair">
        <color indexed="64"/>
      </right>
      <top style="hair">
        <color indexed="64"/>
      </top>
      <bottom style="hair">
        <color indexed="64"/>
      </bottom>
      <diagonal/>
    </border>
    <border>
      <left style="thin">
        <color rgb="FF000000"/>
      </left>
      <right style="thin">
        <color rgb="FF000000"/>
      </right>
      <top/>
      <bottom style="thin">
        <color rgb="FF000000"/>
      </bottom>
      <diagonal/>
    </border>
    <border>
      <left style="hair">
        <color indexed="64"/>
      </left>
      <right style="hair">
        <color indexed="64"/>
      </right>
      <top/>
      <bottom style="hair">
        <color indexed="64"/>
      </bottom>
      <diagonal/>
    </border>
  </borders>
  <cellStyleXfs count="242">
    <xf numFmtId="0" fontId="0" fillId="0" borderId="0"/>
    <xf numFmtId="0" fontId="86" fillId="2" borderId="0" applyNumberFormat="0" applyBorder="0" applyAlignment="0" applyProtection="0"/>
    <xf numFmtId="0" fontId="8" fillId="2" borderId="0" applyNumberFormat="0" applyBorder="0" applyAlignment="0" applyProtection="0"/>
    <xf numFmtId="0" fontId="42" fillId="3"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42" fillId="5" borderId="0" applyNumberFormat="0" applyBorder="0" applyAlignment="0" applyProtection="0"/>
    <xf numFmtId="0" fontId="86" fillId="6" borderId="0" applyNumberFormat="0" applyBorder="0" applyAlignment="0" applyProtection="0"/>
    <xf numFmtId="0" fontId="8" fillId="6" borderId="0" applyNumberFormat="0" applyBorder="0" applyAlignment="0" applyProtection="0"/>
    <xf numFmtId="0" fontId="42" fillId="7" borderId="0" applyNumberFormat="0" applyBorder="0" applyAlignment="0" applyProtection="0"/>
    <xf numFmtId="0" fontId="86" fillId="8" borderId="0" applyNumberFormat="0" applyBorder="0" applyAlignment="0" applyProtection="0"/>
    <xf numFmtId="0" fontId="8" fillId="8" borderId="0" applyNumberFormat="0" applyBorder="0" applyAlignment="0" applyProtection="0"/>
    <xf numFmtId="0" fontId="42" fillId="9" borderId="0" applyNumberFormat="0" applyBorder="0" applyAlignment="0" applyProtection="0"/>
    <xf numFmtId="0" fontId="86" fillId="38" borderId="0" applyNumberFormat="0" applyBorder="0" applyAlignment="0" applyProtection="0"/>
    <xf numFmtId="0" fontId="42" fillId="10" borderId="0" applyNumberFormat="0" applyBorder="0" applyAlignment="0" applyProtection="0"/>
    <xf numFmtId="0" fontId="86" fillId="39" borderId="0" applyNumberFormat="0" applyBorder="0" applyAlignment="0" applyProtection="0"/>
    <xf numFmtId="0" fontId="42" fillId="11" borderId="0" applyNumberFormat="0" applyBorder="0" applyAlignment="0" applyProtection="0"/>
    <xf numFmtId="0" fontId="86" fillId="12" borderId="0" applyNumberFormat="0" applyBorder="0" applyAlignment="0" applyProtection="0"/>
    <xf numFmtId="0" fontId="8" fillId="12" borderId="0" applyNumberFormat="0" applyBorder="0" applyAlignment="0" applyProtection="0"/>
    <xf numFmtId="0" fontId="42" fillId="13" borderId="0" applyNumberFormat="0" applyBorder="0" applyAlignment="0" applyProtection="0"/>
    <xf numFmtId="0" fontId="86" fillId="40" borderId="0" applyNumberFormat="0" applyBorder="0" applyAlignment="0" applyProtection="0"/>
    <xf numFmtId="0" fontId="42" fillId="14" borderId="0" applyNumberFormat="0" applyBorder="0" applyAlignment="0" applyProtection="0"/>
    <xf numFmtId="0" fontId="86" fillId="15" borderId="0" applyNumberFormat="0" applyBorder="0" applyAlignment="0" applyProtection="0"/>
    <xf numFmtId="0" fontId="8" fillId="15" borderId="0" applyNumberFormat="0" applyBorder="0" applyAlignment="0" applyProtection="0"/>
    <xf numFmtId="0" fontId="42" fillId="16" borderId="0" applyNumberFormat="0" applyBorder="0" applyAlignment="0" applyProtection="0"/>
    <xf numFmtId="0" fontId="86" fillId="8" borderId="0" applyNumberFormat="0" applyBorder="0" applyAlignment="0" applyProtection="0"/>
    <xf numFmtId="0" fontId="8" fillId="8" borderId="0" applyNumberFormat="0" applyBorder="0" applyAlignment="0" applyProtection="0"/>
    <xf numFmtId="0" fontId="42" fillId="9" borderId="0" applyNumberFormat="0" applyBorder="0" applyAlignment="0" applyProtection="0"/>
    <xf numFmtId="0" fontId="86" fillId="41" borderId="0" applyNumberFormat="0" applyBorder="0" applyAlignment="0" applyProtection="0"/>
    <xf numFmtId="0" fontId="42" fillId="13" borderId="0" applyNumberFormat="0" applyBorder="0" applyAlignment="0" applyProtection="0"/>
    <xf numFmtId="0" fontId="86" fillId="17" borderId="0" applyNumberFormat="0" applyBorder="0" applyAlignment="0" applyProtection="0"/>
    <xf numFmtId="0" fontId="8" fillId="17" borderId="0" applyNumberFormat="0" applyBorder="0" applyAlignment="0" applyProtection="0"/>
    <xf numFmtId="0" fontId="42" fillId="18" borderId="0" applyNumberFormat="0" applyBorder="0" applyAlignment="0" applyProtection="0"/>
    <xf numFmtId="0" fontId="87" fillId="20" borderId="0" applyNumberFormat="0" applyBorder="0" applyAlignment="0" applyProtection="0"/>
    <xf numFmtId="0" fontId="57" fillId="21" borderId="0" applyNumberFormat="0" applyBorder="0" applyAlignment="0" applyProtection="0"/>
    <xf numFmtId="0" fontId="87" fillId="42" borderId="0" applyNumberFormat="0" applyBorder="0" applyAlignment="0" applyProtection="0"/>
    <xf numFmtId="0" fontId="57" fillId="14" borderId="0" applyNumberFormat="0" applyBorder="0" applyAlignment="0" applyProtection="0"/>
    <xf numFmtId="0" fontId="87" fillId="15" borderId="0" applyNumberFormat="0" applyBorder="0" applyAlignment="0" applyProtection="0"/>
    <xf numFmtId="0" fontId="57" fillId="16" borderId="0" applyNumberFormat="0" applyBorder="0" applyAlignment="0" applyProtection="0"/>
    <xf numFmtId="0" fontId="87" fillId="22" borderId="0" applyNumberFormat="0" applyBorder="0" applyAlignment="0" applyProtection="0"/>
    <xf numFmtId="0" fontId="57" fillId="23" borderId="0" applyNumberFormat="0" applyBorder="0" applyAlignment="0" applyProtection="0"/>
    <xf numFmtId="0" fontId="87" fillId="43" borderId="0" applyNumberFormat="0" applyBorder="0" applyAlignment="0" applyProtection="0"/>
    <xf numFmtId="0" fontId="57" fillId="24" borderId="0" applyNumberFormat="0" applyBorder="0" applyAlignment="0" applyProtection="0"/>
    <xf numFmtId="0" fontId="87" fillId="25" borderId="0" applyNumberFormat="0" applyBorder="0" applyAlignment="0" applyProtection="0"/>
    <xf numFmtId="0" fontId="57" fillId="26" borderId="0" applyNumberFormat="0" applyBorder="0" applyAlignment="0" applyProtection="0"/>
    <xf numFmtId="0" fontId="87" fillId="27" borderId="0" applyNumberFormat="0" applyBorder="0" applyAlignment="0" applyProtection="0"/>
    <xf numFmtId="0" fontId="57" fillId="28" borderId="0" applyNumberFormat="0" applyBorder="0" applyAlignment="0" applyProtection="0"/>
    <xf numFmtId="0" fontId="87" fillId="44" borderId="0" applyNumberFormat="0" applyBorder="0" applyAlignment="0" applyProtection="0"/>
    <xf numFmtId="0" fontId="57" fillId="29" borderId="0" applyNumberFormat="0" applyBorder="0" applyAlignment="0" applyProtection="0"/>
    <xf numFmtId="0" fontId="87" fillId="45" borderId="0" applyNumberFormat="0" applyBorder="0" applyAlignment="0" applyProtection="0"/>
    <xf numFmtId="0" fontId="57" fillId="30" borderId="0" applyNumberFormat="0" applyBorder="0" applyAlignment="0" applyProtection="0"/>
    <xf numFmtId="0" fontId="87" fillId="22" borderId="0" applyNumberFormat="0" applyBorder="0" applyAlignment="0" applyProtection="0"/>
    <xf numFmtId="0" fontId="57" fillId="23" borderId="0" applyNumberFormat="0" applyBorder="0" applyAlignment="0" applyProtection="0"/>
    <xf numFmtId="0" fontId="87" fillId="46" borderId="0" applyNumberFormat="0" applyBorder="0" applyAlignment="0" applyProtection="0"/>
    <xf numFmtId="0" fontId="57" fillId="31" borderId="0" applyNumberFormat="0" applyBorder="0" applyAlignment="0" applyProtection="0"/>
    <xf numFmtId="0" fontId="87" fillId="47" borderId="0" applyNumberFormat="0" applyBorder="0" applyAlignment="0" applyProtection="0"/>
    <xf numFmtId="0" fontId="57" fillId="29" borderId="0" applyNumberFormat="0" applyBorder="0" applyAlignment="0" applyProtection="0"/>
    <xf numFmtId="0" fontId="88" fillId="48" borderId="0" applyNumberFormat="0" applyBorder="0" applyAlignment="0" applyProtection="0"/>
    <xf numFmtId="0" fontId="43" fillId="5" borderId="0" applyNumberFormat="0" applyBorder="0" applyAlignment="0" applyProtection="0"/>
    <xf numFmtId="0" fontId="89" fillId="19" borderId="35" applyNumberFormat="0" applyAlignment="0" applyProtection="0"/>
    <xf numFmtId="0" fontId="44" fillId="32" borderId="2" applyNumberFormat="0" applyAlignment="0" applyProtection="0"/>
    <xf numFmtId="0" fontId="90" fillId="50" borderId="36" applyNumberFormat="0" applyAlignment="0" applyProtection="0"/>
    <xf numFmtId="0" fontId="58" fillId="33" borderId="3" applyNumberFormat="0" applyAlignment="0" applyProtection="0"/>
    <xf numFmtId="164" fontId="70" fillId="0" borderId="0" applyFont="0" applyFill="0" applyBorder="0" applyAlignment="0" applyProtection="0"/>
    <xf numFmtId="43" fontId="3" fillId="0" borderId="0" applyFont="0" applyFill="0" applyBorder="0" applyAlignment="0" applyProtection="0"/>
    <xf numFmtId="0" fontId="91" fillId="0" borderId="0"/>
    <xf numFmtId="0" fontId="92" fillId="0" borderId="0" applyNumberFormat="0" applyFill="0" applyBorder="0" applyAlignment="0" applyProtection="0"/>
    <xf numFmtId="0" fontId="45" fillId="0" borderId="0" applyNumberFormat="0" applyFill="0" applyBorder="0" applyAlignment="0" applyProtection="0"/>
    <xf numFmtId="0" fontId="93" fillId="51" borderId="0" applyNumberFormat="0" applyBorder="0" applyAlignment="0" applyProtection="0"/>
    <xf numFmtId="0" fontId="46" fillId="7" borderId="0" applyNumberFormat="0" applyBorder="0" applyAlignment="0" applyProtection="0"/>
    <xf numFmtId="0" fontId="94" fillId="0" borderId="4" applyNumberFormat="0" applyFill="0" applyAlignment="0" applyProtection="0"/>
    <xf numFmtId="0" fontId="36" fillId="0" borderId="4" applyNumberFormat="0" applyFill="0" applyAlignment="0" applyProtection="0"/>
    <xf numFmtId="0" fontId="59" fillId="0" borderId="4" applyNumberFormat="0" applyFill="0" applyAlignment="0" applyProtection="0"/>
    <xf numFmtId="0" fontId="95" fillId="0" borderId="37" applyNumberFormat="0" applyFill="0" applyAlignment="0" applyProtection="0"/>
    <xf numFmtId="0" fontId="60" fillId="0" borderId="5" applyNumberFormat="0" applyFill="0" applyAlignment="0" applyProtection="0"/>
    <xf numFmtId="0" fontId="96" fillId="0" borderId="6" applyNumberFormat="0" applyFill="0" applyAlignment="0" applyProtection="0"/>
    <xf numFmtId="0" fontId="37" fillId="0" borderId="6" applyNumberFormat="0" applyFill="0" applyAlignment="0" applyProtection="0"/>
    <xf numFmtId="0" fontId="61" fillId="0" borderId="6" applyNumberFormat="0" applyFill="0" applyAlignment="0" applyProtection="0"/>
    <xf numFmtId="0" fontId="96" fillId="0" borderId="0" applyNumberFormat="0" applyFill="0" applyBorder="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alignment vertical="top"/>
      <protection locked="0"/>
    </xf>
    <xf numFmtId="0" fontId="47" fillId="0" borderId="0" applyNumberFormat="0" applyFill="0" applyBorder="0" applyAlignment="0" applyProtection="0"/>
    <xf numFmtId="0" fontId="47" fillId="0" borderId="0" applyNumberFormat="0" applyFill="0" applyBorder="0" applyAlignment="0" applyProtection="0"/>
    <xf numFmtId="0" fontId="98" fillId="52" borderId="35" applyNumberFormat="0" applyAlignment="0" applyProtection="0"/>
    <xf numFmtId="0" fontId="48" fillId="11" borderId="2" applyNumberFormat="0" applyAlignment="0" applyProtection="0"/>
    <xf numFmtId="0" fontId="99" fillId="0" borderId="39" applyNumberFormat="0" applyFill="0" applyAlignment="0" applyProtection="0"/>
    <xf numFmtId="0" fontId="49" fillId="0" borderId="8" applyNumberFormat="0" applyFill="0" applyAlignment="0" applyProtection="0"/>
    <xf numFmtId="0" fontId="100" fillId="53" borderId="0" applyNumberFormat="0" applyBorder="0" applyAlignment="0" applyProtection="0"/>
    <xf numFmtId="0" fontId="50" fillId="34" borderId="0" applyNumberFormat="0" applyBorder="0" applyAlignment="0" applyProtection="0"/>
    <xf numFmtId="0" fontId="86" fillId="0" borderId="0"/>
    <xf numFmtId="0" fontId="8" fillId="0" borderId="0"/>
    <xf numFmtId="0" fontId="42" fillId="0" borderId="0"/>
    <xf numFmtId="0" fontId="7" fillId="0" borderId="0"/>
    <xf numFmtId="0" fontId="3" fillId="0" borderId="0"/>
    <xf numFmtId="0" fontId="7" fillId="0" borderId="0"/>
    <xf numFmtId="0" fontId="3" fillId="0" borderId="0"/>
    <xf numFmtId="0" fontId="11" fillId="0" borderId="0"/>
    <xf numFmtId="0" fontId="7" fillId="0" borderId="0"/>
    <xf numFmtId="0" fontId="3" fillId="0" borderId="0"/>
    <xf numFmtId="0" fontId="3" fillId="0" borderId="0"/>
    <xf numFmtId="0" fontId="72" fillId="0" borderId="0"/>
    <xf numFmtId="0" fontId="3" fillId="0" borderId="0"/>
    <xf numFmtId="0" fontId="3" fillId="0" borderId="0"/>
    <xf numFmtId="0" fontId="3" fillId="0" borderId="0"/>
    <xf numFmtId="0" fontId="12" fillId="0" borderId="0"/>
    <xf numFmtId="0" fontId="8" fillId="49" borderId="34" applyNumberFormat="0" applyFont="0" applyAlignment="0" applyProtection="0"/>
    <xf numFmtId="0" fontId="7" fillId="35" borderId="1" applyNumberFormat="0" applyAlignment="0" applyProtection="0"/>
    <xf numFmtId="0" fontId="3" fillId="35" borderId="1" applyNumberFormat="0" applyAlignment="0" applyProtection="0"/>
    <xf numFmtId="0" fontId="3" fillId="35" borderId="1" applyNumberFormat="0" applyAlignment="0" applyProtection="0"/>
    <xf numFmtId="0" fontId="10" fillId="0" borderId="0"/>
    <xf numFmtId="0" fontId="101" fillId="19" borderId="38" applyNumberFormat="0" applyAlignment="0" applyProtection="0"/>
    <xf numFmtId="0" fontId="51" fillId="32" borderId="7" applyNumberFormat="0" applyAlignment="0" applyProtection="0"/>
    <xf numFmtId="0" fontId="102" fillId="0" borderId="0" applyNumberFormat="0" applyFill="0" applyBorder="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103" fillId="0" borderId="9" applyNumberFormat="0" applyFill="0" applyAlignment="0" applyProtection="0"/>
    <xf numFmtId="0" fontId="39" fillId="0" borderId="9" applyNumberFormat="0" applyFill="0" applyAlignment="0" applyProtection="0"/>
    <xf numFmtId="0" fontId="52" fillId="0" borderId="9" applyNumberFormat="0" applyFill="0" applyAlignment="0" applyProtection="0"/>
    <xf numFmtId="0" fontId="104" fillId="0" borderId="0" applyNumberFormat="0" applyFill="0" applyBorder="0" applyAlignment="0" applyProtection="0"/>
    <xf numFmtId="0" fontId="53" fillId="0" borderId="0" applyNumberFormat="0" applyFill="0" applyBorder="0" applyAlignment="0" applyProtection="0"/>
    <xf numFmtId="0" fontId="132" fillId="0" borderId="0"/>
    <xf numFmtId="0" fontId="133" fillId="63" borderId="0"/>
    <xf numFmtId="0" fontId="133" fillId="63" borderId="0"/>
    <xf numFmtId="0" fontId="133" fillId="63" borderId="0"/>
    <xf numFmtId="0" fontId="133" fillId="64" borderId="0"/>
    <xf numFmtId="0" fontId="133" fillId="64" borderId="0"/>
    <xf numFmtId="0" fontId="133" fillId="64" borderId="0"/>
    <xf numFmtId="0" fontId="133" fillId="65" borderId="0"/>
    <xf numFmtId="0" fontId="133" fillId="65" borderId="0"/>
    <xf numFmtId="0" fontId="133" fillId="65" borderId="0"/>
    <xf numFmtId="0" fontId="133" fillId="66" borderId="0"/>
    <xf numFmtId="0" fontId="133" fillId="66" borderId="0"/>
    <xf numFmtId="0" fontId="133" fillId="66" borderId="0"/>
    <xf numFmtId="0" fontId="133" fillId="67" borderId="0"/>
    <xf numFmtId="0" fontId="133" fillId="68" borderId="0"/>
    <xf numFmtId="0" fontId="133" fillId="69" borderId="0"/>
    <xf numFmtId="0" fontId="133" fillId="70" borderId="0"/>
    <xf numFmtId="0" fontId="133" fillId="71" borderId="0"/>
    <xf numFmtId="0" fontId="133" fillId="71" borderId="0"/>
    <xf numFmtId="0" fontId="133" fillId="71" borderId="0"/>
    <xf numFmtId="0" fontId="133" fillId="72" borderId="0"/>
    <xf numFmtId="0" fontId="133" fillId="73" borderId="0"/>
    <xf numFmtId="0" fontId="133" fillId="74" borderId="0"/>
    <xf numFmtId="0" fontId="133" fillId="74" borderId="0"/>
    <xf numFmtId="0" fontId="133" fillId="74" borderId="0"/>
    <xf numFmtId="0" fontId="133" fillId="66" borderId="0"/>
    <xf numFmtId="0" fontId="133" fillId="66" borderId="0"/>
    <xf numFmtId="0" fontId="133" fillId="66" borderId="0"/>
    <xf numFmtId="0" fontId="133" fillId="75" borderId="0"/>
    <xf numFmtId="0" fontId="133" fillId="71" borderId="0"/>
    <xf numFmtId="0" fontId="133" fillId="76" borderId="0"/>
    <xf numFmtId="0" fontId="133" fillId="76" borderId="0"/>
    <xf numFmtId="0" fontId="133" fillId="76" borderId="0"/>
    <xf numFmtId="0" fontId="134" fillId="77" borderId="0"/>
    <xf numFmtId="0" fontId="135" fillId="77" borderId="0"/>
    <xf numFmtId="0" fontId="134" fillId="78" borderId="0"/>
    <xf numFmtId="0" fontId="135" fillId="73" borderId="0"/>
    <xf numFmtId="0" fontId="134" fillId="74" borderId="0"/>
    <xf numFmtId="0" fontId="135" fillId="74" borderId="0"/>
    <xf numFmtId="0" fontId="134" fillId="79" borderId="0"/>
    <xf numFmtId="0" fontId="135" fillId="79" borderId="0"/>
    <xf numFmtId="0" fontId="134" fillId="80" borderId="0"/>
    <xf numFmtId="0" fontId="135" fillId="81" borderId="0"/>
    <xf numFmtId="0" fontId="134" fillId="82" borderId="0"/>
    <xf numFmtId="0" fontId="135" fillId="82" borderId="0"/>
    <xf numFmtId="0" fontId="134" fillId="83" borderId="0"/>
    <xf numFmtId="0" fontId="135" fillId="83" borderId="0"/>
    <xf numFmtId="0" fontId="134" fillId="84" borderId="0"/>
    <xf numFmtId="0" fontId="135" fillId="85" borderId="0"/>
    <xf numFmtId="0" fontId="134" fillId="86" borderId="0"/>
    <xf numFmtId="0" fontId="135" fillId="87" borderId="0"/>
    <xf numFmtId="0" fontId="134" fillId="79" borderId="0"/>
    <xf numFmtId="0" fontId="135" fillId="79" borderId="0"/>
    <xf numFmtId="0" fontId="134" fillId="88" borderId="0"/>
    <xf numFmtId="0" fontId="135" fillId="89" borderId="0"/>
    <xf numFmtId="0" fontId="134" fillId="90" borderId="0"/>
    <xf numFmtId="0" fontId="135" fillId="85" borderId="0"/>
    <xf numFmtId="0" fontId="136" fillId="91" borderId="0"/>
    <xf numFmtId="0" fontId="137" fillId="64" borderId="0"/>
    <xf numFmtId="0" fontId="138" fillId="92" borderId="35"/>
    <xf numFmtId="0" fontId="139" fillId="92" borderId="44"/>
    <xf numFmtId="0" fontId="140" fillId="93" borderId="36"/>
    <xf numFmtId="0" fontId="141" fillId="94" borderId="45"/>
    <xf numFmtId="184" fontId="132" fillId="0" borderId="0"/>
    <xf numFmtId="0" fontId="142" fillId="0" borderId="0"/>
    <xf numFmtId="0" fontId="143" fillId="0" borderId="0"/>
    <xf numFmtId="0" fontId="144" fillId="95" borderId="0"/>
    <xf numFmtId="0" fontId="145" fillId="65" borderId="0"/>
    <xf numFmtId="0" fontId="146" fillId="0" borderId="0">
      <alignment horizontal="center"/>
    </xf>
    <xf numFmtId="0" fontId="147" fillId="0" borderId="46"/>
    <xf numFmtId="0" fontId="147" fillId="0" borderId="46"/>
    <xf numFmtId="0" fontId="147" fillId="0" borderId="46"/>
    <xf numFmtId="0" fontId="148" fillId="0" borderId="47"/>
    <xf numFmtId="0" fontId="148" fillId="0" borderId="48"/>
    <xf numFmtId="0" fontId="149" fillId="0" borderId="49"/>
    <xf numFmtId="0" fontId="149" fillId="0" borderId="49"/>
    <xf numFmtId="0" fontId="149" fillId="0" borderId="49"/>
    <xf numFmtId="0" fontId="149" fillId="0" borderId="0"/>
    <xf numFmtId="0" fontId="149" fillId="0" borderId="0"/>
    <xf numFmtId="0" fontId="149" fillId="0" borderId="0"/>
    <xf numFmtId="0" fontId="146" fillId="0" borderId="0">
      <alignment horizontal="center" textRotation="90"/>
    </xf>
    <xf numFmtId="0" fontId="91" fillId="0" borderId="0"/>
    <xf numFmtId="0" fontId="91" fillId="0" borderId="0"/>
    <xf numFmtId="0" fontId="91" fillId="0" borderId="0"/>
    <xf numFmtId="0" fontId="150" fillId="70" borderId="35"/>
    <xf numFmtId="0" fontId="151" fillId="70" borderId="44"/>
    <xf numFmtId="0" fontId="152" fillId="0" borderId="39"/>
    <xf numFmtId="0" fontId="153" fillId="0" borderId="50"/>
    <xf numFmtId="0" fontId="154" fillId="96" borderId="0"/>
    <xf numFmtId="0" fontId="155" fillId="97" borderId="0"/>
    <xf numFmtId="180" fontId="133" fillId="0" borderId="0"/>
    <xf numFmtId="180" fontId="133" fillId="0" borderId="0"/>
    <xf numFmtId="180" fontId="133"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0" fontId="132" fillId="98" borderId="34"/>
    <xf numFmtId="0" fontId="156" fillId="98" borderId="51"/>
    <xf numFmtId="0" fontId="156" fillId="98" borderId="51"/>
    <xf numFmtId="0" fontId="156" fillId="98" borderId="51"/>
    <xf numFmtId="180" fontId="157" fillId="0" borderId="0"/>
    <xf numFmtId="0" fontId="158" fillId="92" borderId="38"/>
    <xf numFmtId="0" fontId="159" fillId="92" borderId="52"/>
    <xf numFmtId="0" fontId="160" fillId="0" borderId="0"/>
    <xf numFmtId="185" fontId="160" fillId="0" borderId="0"/>
    <xf numFmtId="0" fontId="161" fillId="0" borderId="0"/>
    <xf numFmtId="0" fontId="161" fillId="0" borderId="0"/>
    <xf numFmtId="0" fontId="161" fillId="0" borderId="0"/>
    <xf numFmtId="0" fontId="162" fillId="0" borderId="53"/>
    <xf numFmtId="0" fontId="162" fillId="0" borderId="53"/>
    <xf numFmtId="0" fontId="162" fillId="0" borderId="53"/>
    <xf numFmtId="0" fontId="163" fillId="0" borderId="0"/>
    <xf numFmtId="0" fontId="164" fillId="0" borderId="0"/>
  </cellStyleXfs>
  <cellXfs count="760">
    <xf numFmtId="0" fontId="0" fillId="0" borderId="0" xfId="0"/>
    <xf numFmtId="0" fontId="1" fillId="36" borderId="0" xfId="0" applyFont="1" applyFill="1" applyBorder="1" applyAlignment="1" applyProtection="1">
      <alignment horizontal="center" vertical="top" wrapText="1" readingOrder="1"/>
      <protection locked="0"/>
    </xf>
    <xf numFmtId="0" fontId="4" fillId="36" borderId="0" xfId="0" applyFont="1" applyFill="1" applyBorder="1" applyAlignment="1" applyProtection="1">
      <alignment horizontal="center" vertical="top" wrapText="1" readingOrder="1"/>
      <protection locked="0"/>
    </xf>
    <xf numFmtId="0" fontId="0" fillId="0" borderId="0" xfId="0" applyBorder="1"/>
    <xf numFmtId="0" fontId="2" fillId="0" borderId="0" xfId="0" applyFont="1" applyBorder="1" applyAlignment="1" applyProtection="1">
      <alignment vertical="top" wrapText="1" readingOrder="1"/>
      <protection locked="0"/>
    </xf>
    <xf numFmtId="0" fontId="5" fillId="0" borderId="0" xfId="0" applyFont="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6" fillId="0" borderId="0" xfId="0" applyFont="1" applyFill="1" applyBorder="1" applyAlignment="1" applyProtection="1">
      <alignment horizontal="center" vertical="top" wrapText="1" readingOrder="1"/>
      <protection locked="0"/>
    </xf>
    <xf numFmtId="0" fontId="6" fillId="0" borderId="0" xfId="0" applyFont="1" applyFill="1" applyBorder="1" applyAlignment="1" applyProtection="1">
      <alignment vertical="top" wrapText="1" readingOrder="1"/>
      <protection locked="0"/>
    </xf>
    <xf numFmtId="0" fontId="7" fillId="0" borderId="0" xfId="0" applyFont="1" applyFill="1" applyBorder="1"/>
    <xf numFmtId="0" fontId="0" fillId="0" borderId="0" xfId="0" applyBorder="1" applyAlignment="1">
      <alignment wrapText="1"/>
    </xf>
    <xf numFmtId="0" fontId="1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wrapText="1"/>
    </xf>
    <xf numFmtId="0" fontId="12" fillId="37" borderId="10" xfId="0" applyFont="1" applyFill="1" applyBorder="1" applyAlignment="1">
      <alignment horizontal="left" vertical="top"/>
    </xf>
    <xf numFmtId="0" fontId="13" fillId="37" borderId="11" xfId="0" applyFont="1" applyFill="1" applyBorder="1" applyAlignment="1">
      <alignment horizontal="left" vertical="top"/>
    </xf>
    <xf numFmtId="0" fontId="13" fillId="37" borderId="12" xfId="0" applyFont="1" applyFill="1" applyBorder="1" applyAlignment="1">
      <alignment horizontal="left" vertical="top"/>
    </xf>
    <xf numFmtId="0" fontId="12" fillId="0" borderId="13" xfId="0" applyFont="1" applyBorder="1" applyAlignment="1">
      <alignment horizontal="left" vertical="top"/>
    </xf>
    <xf numFmtId="0" fontId="13" fillId="0" borderId="0" xfId="0" applyFont="1" applyBorder="1" applyAlignment="1">
      <alignment horizontal="left" vertical="top"/>
    </xf>
    <xf numFmtId="0" fontId="13" fillId="0" borderId="14" xfId="0" applyFont="1" applyBorder="1" applyAlignment="1">
      <alignment horizontal="left" vertical="top"/>
    </xf>
    <xf numFmtId="0" fontId="12" fillId="0" borderId="15" xfId="0" applyFont="1" applyBorder="1" applyAlignment="1">
      <alignment horizontal="left" vertical="top"/>
    </xf>
    <xf numFmtId="0" fontId="13" fillId="0" borderId="16" xfId="0" applyFont="1" applyBorder="1" applyAlignment="1">
      <alignment horizontal="left" vertical="top"/>
    </xf>
    <xf numFmtId="0" fontId="12" fillId="0" borderId="0" xfId="0" applyFont="1" applyAlignment="1">
      <alignment horizontal="left" vertical="top"/>
    </xf>
    <xf numFmtId="0" fontId="13" fillId="0" borderId="0" xfId="0" applyFont="1" applyAlignment="1">
      <alignment horizontal="left" vertical="top"/>
    </xf>
    <xf numFmtId="0" fontId="13" fillId="0" borderId="17" xfId="0" applyFont="1" applyBorder="1" applyAlignment="1">
      <alignment horizontal="left" vertical="top"/>
    </xf>
    <xf numFmtId="0" fontId="0" fillId="0" borderId="0" xfId="0" applyFont="1" applyAlignment="1">
      <alignment horizontal="left" vertical="top"/>
    </xf>
    <xf numFmtId="0" fontId="0" fillId="37" borderId="0" xfId="0" applyFont="1" applyFill="1" applyBorder="1" applyAlignment="1">
      <alignment horizontal="left" vertical="top"/>
    </xf>
    <xf numFmtId="0" fontId="13" fillId="37" borderId="0" xfId="0" applyFont="1" applyFill="1" applyBorder="1" applyAlignment="1">
      <alignment horizontal="left" vertical="top"/>
    </xf>
    <xf numFmtId="0" fontId="12" fillId="0" borderId="18" xfId="0" applyFont="1" applyBorder="1" applyAlignment="1">
      <alignment horizontal="left" vertical="top"/>
    </xf>
    <xf numFmtId="0" fontId="13" fillId="0" borderId="19" xfId="0" applyFont="1" applyBorder="1" applyAlignment="1">
      <alignment horizontal="left" vertical="top" wrapText="1"/>
    </xf>
    <xf numFmtId="0" fontId="13" fillId="0" borderId="14" xfId="0" applyFont="1" applyBorder="1" applyAlignment="1">
      <alignment horizontal="left" vertical="top" wrapText="1"/>
    </xf>
    <xf numFmtId="0" fontId="13" fillId="0" borderId="17" xfId="0" applyFont="1" applyBorder="1" applyAlignment="1">
      <alignment horizontal="left" vertical="top" wrapText="1"/>
    </xf>
    <xf numFmtId="0" fontId="105" fillId="0" borderId="0" xfId="0" applyFont="1"/>
    <xf numFmtId="0" fontId="105" fillId="0" borderId="0" xfId="0" applyFont="1" applyAlignment="1">
      <alignment horizontal="left" vertical="top"/>
    </xf>
    <xf numFmtId="0" fontId="7" fillId="0" borderId="0" xfId="0" applyFont="1"/>
    <xf numFmtId="0" fontId="7" fillId="0" borderId="0" xfId="0" applyNumberFormat="1" applyFont="1" applyFill="1" applyBorder="1" applyAlignment="1" applyProtection="1">
      <alignment vertical="center" wrapText="1"/>
    </xf>
    <xf numFmtId="0" fontId="1" fillId="0" borderId="0" xfId="0" applyFont="1" applyFill="1" applyBorder="1" applyAlignment="1" applyProtection="1">
      <alignment horizontal="center" vertical="top" wrapText="1" readingOrder="1"/>
      <protection locked="0"/>
    </xf>
    <xf numFmtId="0" fontId="0" fillId="0" borderId="0" xfId="0" applyFill="1" applyBorder="1"/>
    <xf numFmtId="0" fontId="7" fillId="0" borderId="0" xfId="0" applyFont="1" applyAlignment="1">
      <alignment horizontal="left"/>
    </xf>
    <xf numFmtId="0" fontId="106" fillId="0" borderId="0" xfId="0" applyFont="1" applyAlignment="1">
      <alignment horizontal="left" vertical="center" indent="1"/>
    </xf>
    <xf numFmtId="0" fontId="0" fillId="0" borderId="0" xfId="0" applyFill="1"/>
    <xf numFmtId="0" fontId="4" fillId="54" borderId="20" xfId="0" applyFont="1" applyFill="1" applyBorder="1" applyAlignment="1" applyProtection="1">
      <alignment horizontal="center" vertical="top" wrapText="1" readingOrder="1"/>
      <protection locked="0"/>
    </xf>
    <xf numFmtId="0" fontId="4" fillId="54" borderId="21" xfId="0" applyFont="1" applyFill="1" applyBorder="1" applyAlignment="1" applyProtection="1">
      <alignment horizontal="center" vertical="top" wrapText="1" readingOrder="1"/>
      <protection locked="0"/>
    </xf>
    <xf numFmtId="0" fontId="4" fillId="54" borderId="22" xfId="0" applyFont="1" applyFill="1" applyBorder="1" applyAlignment="1" applyProtection="1">
      <alignment horizontal="center" vertical="top" wrapText="1" readingOrder="1"/>
      <protection locked="0"/>
    </xf>
    <xf numFmtId="0" fontId="7" fillId="0" borderId="0" xfId="0" applyFont="1" applyBorder="1"/>
    <xf numFmtId="0" fontId="14" fillId="0" borderId="0" xfId="0" applyFont="1" applyBorder="1" applyAlignment="1" applyProtection="1">
      <alignment vertical="top" wrapText="1"/>
      <protection locked="0"/>
    </xf>
    <xf numFmtId="0" fontId="7" fillId="0" borderId="0" xfId="98" applyFont="1" applyAlignment="1">
      <alignment vertical="center" wrapText="1"/>
    </xf>
    <xf numFmtId="0" fontId="7" fillId="0" borderId="0" xfId="98" applyFont="1" applyAlignment="1">
      <alignment wrapText="1"/>
    </xf>
    <xf numFmtId="0" fontId="7" fillId="0" borderId="0" xfId="98" applyFont="1" applyFill="1" applyAlignment="1">
      <alignment vertical="center" wrapText="1"/>
    </xf>
    <xf numFmtId="0" fontId="7" fillId="0" borderId="0" xfId="0" applyFont="1" applyAlignment="1">
      <alignment vertical="center"/>
    </xf>
    <xf numFmtId="0" fontId="16" fillId="55" borderId="23" xfId="98" applyFont="1" applyFill="1" applyBorder="1" applyAlignment="1">
      <alignment vertical="center" wrapText="1"/>
    </xf>
    <xf numFmtId="0" fontId="7" fillId="0" borderId="0" xfId="0" applyFont="1" applyFill="1"/>
    <xf numFmtId="0" fontId="16" fillId="56" borderId="24" xfId="0" applyNumberFormat="1" applyFont="1" applyFill="1" applyBorder="1" applyAlignment="1" applyProtection="1">
      <alignment vertical="center" wrapText="1"/>
    </xf>
    <xf numFmtId="0" fontId="16" fillId="55" borderId="23" xfId="0" applyFont="1" applyFill="1" applyBorder="1"/>
    <xf numFmtId="0" fontId="0" fillId="0" borderId="0" xfId="0" applyAlignment="1">
      <alignment horizontal="left"/>
    </xf>
    <xf numFmtId="0" fontId="7" fillId="0" borderId="0" xfId="0" applyFont="1" applyAlignment="1">
      <alignment horizontal="left" vertical="top"/>
    </xf>
    <xf numFmtId="0" fontId="16" fillId="56" borderId="0" xfId="0" applyFont="1" applyFill="1" applyAlignment="1">
      <alignment horizontal="left" vertical="top"/>
    </xf>
    <xf numFmtId="0" fontId="0" fillId="0" borderId="0" xfId="0" applyAlignment="1">
      <alignment horizontal="center"/>
    </xf>
    <xf numFmtId="0" fontId="16" fillId="56" borderId="0" xfId="0" applyFont="1" applyFill="1"/>
    <xf numFmtId="0" fontId="17" fillId="0" borderId="25" xfId="0" applyFont="1" applyBorder="1" applyAlignment="1" applyProtection="1">
      <alignment horizontal="center" vertical="center" wrapText="1" readingOrder="1"/>
      <protection locked="0"/>
    </xf>
    <xf numFmtId="0" fontId="5" fillId="0" borderId="0" xfId="0" applyFont="1" applyBorder="1" applyAlignment="1" applyProtection="1">
      <alignment horizontal="center" vertical="center" wrapText="1" readingOrder="1"/>
      <protection locked="0"/>
    </xf>
    <xf numFmtId="0" fontId="6" fillId="0" borderId="0" xfId="0" applyFont="1" applyFill="1" applyBorder="1" applyAlignment="1" applyProtection="1">
      <alignment horizontal="center" vertical="center" wrapText="1" readingOrder="1"/>
      <protection locked="0"/>
    </xf>
    <xf numFmtId="168" fontId="6" fillId="0" borderId="0" xfId="0" applyNumberFormat="1" applyFont="1" applyFill="1" applyBorder="1" applyAlignment="1" applyProtection="1">
      <alignment horizontal="center" vertical="center" wrapText="1" readingOrder="1"/>
      <protection locked="0"/>
    </xf>
    <xf numFmtId="169" fontId="6" fillId="0" borderId="0" xfId="0" applyNumberFormat="1" applyFont="1" applyFill="1" applyBorder="1" applyAlignment="1" applyProtection="1">
      <alignment horizontal="center" vertical="center" wrapText="1" readingOrder="1"/>
      <protection locked="0"/>
    </xf>
    <xf numFmtId="0" fontId="0" fillId="0" borderId="0" xfId="0" applyBorder="1" applyAlignment="1">
      <alignment horizontal="center" vertical="center" wrapText="1"/>
    </xf>
    <xf numFmtId="0" fontId="0" fillId="0" borderId="0" xfId="0" applyFill="1" applyBorder="1" applyAlignment="1">
      <alignment horizontal="center" vertical="center"/>
    </xf>
    <xf numFmtId="0" fontId="5" fillId="0" borderId="0" xfId="0" applyFont="1" applyBorder="1" applyAlignment="1" applyProtection="1">
      <alignment vertical="top" wrapText="1" readingOrder="1"/>
      <protection locked="0"/>
    </xf>
    <xf numFmtId="0" fontId="0" fillId="0" borderId="0" xfId="0" applyFill="1" applyBorder="1" applyAlignment="1">
      <alignment wrapText="1"/>
    </xf>
    <xf numFmtId="0" fontId="6" fillId="0" borderId="0" xfId="0" applyFont="1" applyBorder="1" applyAlignment="1" applyProtection="1">
      <alignment horizontal="center" vertical="top" wrapText="1" readingOrder="1"/>
      <protection locked="0"/>
    </xf>
    <xf numFmtId="0" fontId="14" fillId="0" borderId="0" xfId="0" applyFont="1" applyBorder="1"/>
    <xf numFmtId="0" fontId="0" fillId="0" borderId="0" xfId="0" applyNumberFormat="1"/>
    <xf numFmtId="0" fontId="14" fillId="0" borderId="25" xfId="0" applyFont="1" applyBorder="1" applyAlignment="1">
      <alignment horizontal="center" vertical="center"/>
    </xf>
    <xf numFmtId="0" fontId="2" fillId="0" borderId="0" xfId="0" applyFont="1" applyBorder="1" applyAlignment="1" applyProtection="1">
      <alignment horizontal="center" vertical="center" wrapText="1" readingOrder="1"/>
      <protection locked="0"/>
    </xf>
    <xf numFmtId="165" fontId="2" fillId="0" borderId="0" xfId="0" applyNumberFormat="1" applyFont="1" applyBorder="1" applyAlignment="1" applyProtection="1">
      <alignment horizontal="center" vertical="center" wrapText="1" readingOrder="1"/>
      <protection locked="0"/>
    </xf>
    <xf numFmtId="0" fontId="2" fillId="0" borderId="0" xfId="0" applyFont="1" applyBorder="1" applyAlignment="1" applyProtection="1">
      <alignment vertical="center" wrapText="1" readingOrder="1"/>
      <protection locked="0"/>
    </xf>
    <xf numFmtId="166" fontId="2" fillId="0" borderId="0" xfId="0" applyNumberFormat="1" applyFont="1" applyBorder="1" applyAlignment="1" applyProtection="1">
      <alignment horizontal="center" vertical="center" wrapText="1" readingOrder="1"/>
      <protection locked="0"/>
    </xf>
    <xf numFmtId="0" fontId="0" fillId="0" borderId="0" xfId="0" applyAlignment="1">
      <alignment horizontal="center" vertical="center"/>
    </xf>
    <xf numFmtId="0" fontId="22" fillId="0" borderId="0" xfId="0" applyFont="1" applyBorder="1" applyAlignment="1" applyProtection="1">
      <alignment horizontal="center" vertical="center" wrapText="1" readingOrder="1"/>
      <protection locked="0"/>
    </xf>
    <xf numFmtId="0" fontId="5" fillId="0" borderId="0" xfId="0" applyFont="1" applyFill="1" applyBorder="1" applyAlignment="1" applyProtection="1">
      <alignment horizontal="center" vertical="top" wrapText="1" readingOrder="1"/>
      <protection locked="0"/>
    </xf>
    <xf numFmtId="0" fontId="14" fillId="0" borderId="0" xfId="0" applyFont="1" applyBorder="1" applyAlignment="1">
      <alignment wrapText="1"/>
    </xf>
    <xf numFmtId="0" fontId="7" fillId="0" borderId="0" xfId="0" applyFont="1" applyAlignment="1">
      <alignment wrapText="1"/>
    </xf>
    <xf numFmtId="165" fontId="6" fillId="0" borderId="0" xfId="0" applyNumberFormat="1" applyFont="1" applyFill="1" applyBorder="1" applyAlignment="1" applyProtection="1">
      <alignment horizontal="center" vertical="center" wrapText="1" readingOrder="1"/>
      <protection locked="0"/>
    </xf>
    <xf numFmtId="166" fontId="6" fillId="0" borderId="0" xfId="0" applyNumberFormat="1" applyFont="1" applyFill="1" applyBorder="1" applyAlignment="1" applyProtection="1">
      <alignment horizontal="center" vertical="center" wrapText="1" readingOrder="1"/>
      <protection locked="0"/>
    </xf>
    <xf numFmtId="0" fontId="27" fillId="0" borderId="0" xfId="0" applyFont="1" applyBorder="1" applyAlignment="1" applyProtection="1">
      <alignment horizontal="center" vertical="center" wrapText="1" readingOrder="1"/>
      <protection locked="0"/>
    </xf>
    <xf numFmtId="0" fontId="28" fillId="0" borderId="0" xfId="0" applyFont="1" applyBorder="1" applyAlignment="1">
      <alignment horizontal="center" vertical="center" wrapText="1" readingOrder="1"/>
    </xf>
    <xf numFmtId="0" fontId="2" fillId="0" borderId="0" xfId="0" applyFont="1" applyBorder="1" applyAlignment="1" applyProtection="1">
      <alignment horizontal="center" vertical="top" wrapText="1" readingOrder="1"/>
      <protection locked="0"/>
    </xf>
    <xf numFmtId="49" fontId="2" fillId="0" borderId="0" xfId="0" applyNumberFormat="1" applyFont="1" applyBorder="1" applyAlignment="1" applyProtection="1">
      <alignment horizontal="center" vertical="center" wrapText="1" readingOrder="1"/>
      <protection locked="0"/>
    </xf>
    <xf numFmtId="0" fontId="31" fillId="0" borderId="0" xfId="0" applyFont="1" applyBorder="1" applyAlignment="1" applyProtection="1">
      <alignment horizontal="center" vertical="center" wrapText="1" readingOrder="1"/>
      <protection locked="0"/>
    </xf>
    <xf numFmtId="168" fontId="31" fillId="0" borderId="0" xfId="0" applyNumberFormat="1" applyFont="1" applyBorder="1" applyAlignment="1" applyProtection="1">
      <alignment horizontal="center" vertical="center" wrapText="1" readingOrder="1"/>
      <protection locked="0"/>
    </xf>
    <xf numFmtId="169" fontId="31" fillId="0" borderId="0" xfId="0" applyNumberFormat="1" applyFont="1" applyBorder="1" applyAlignment="1" applyProtection="1">
      <alignment horizontal="center" vertical="center" wrapText="1" readingOrder="1"/>
      <protection locked="0"/>
    </xf>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165" fontId="35" fillId="0" borderId="0" xfId="0" applyNumberFormat="1" applyFont="1" applyBorder="1" applyAlignment="1" applyProtection="1">
      <alignment horizontal="center" vertical="center" wrapText="1" readingOrder="1"/>
      <protection locked="0"/>
    </xf>
    <xf numFmtId="165" fontId="6" fillId="0" borderId="0" xfId="0" applyNumberFormat="1" applyFont="1" applyBorder="1" applyAlignment="1" applyProtection="1">
      <alignment horizontal="center" vertical="center" wrapText="1" readingOrder="1"/>
      <protection locked="0"/>
    </xf>
    <xf numFmtId="166" fontId="6" fillId="0" borderId="0" xfId="0" applyNumberFormat="1" applyFont="1" applyBorder="1" applyAlignment="1" applyProtection="1">
      <alignment horizontal="center" vertical="center" wrapText="1" readingOrder="1"/>
      <protection locked="0"/>
    </xf>
    <xf numFmtId="0" fontId="3" fillId="0" borderId="0" xfId="0" applyFont="1"/>
    <xf numFmtId="0" fontId="0" fillId="0" borderId="0" xfId="0" applyFont="1" applyAlignment="1"/>
    <xf numFmtId="0" fontId="2" fillId="0" borderId="0" xfId="0" applyFont="1" applyFill="1" applyBorder="1" applyAlignment="1" applyProtection="1">
      <alignment vertical="top" wrapText="1" readingOrder="1"/>
      <protection locked="0"/>
    </xf>
    <xf numFmtId="0" fontId="0" fillId="57" borderId="0" xfId="0" applyFill="1"/>
    <xf numFmtId="0" fontId="0" fillId="0" borderId="0" xfId="0" applyAlignment="1">
      <alignment horizontal="center" vertical="center" wrapText="1"/>
    </xf>
    <xf numFmtId="0" fontId="2" fillId="0" borderId="0" xfId="0" quotePrefix="1" applyFont="1" applyBorder="1" applyAlignment="1" applyProtection="1">
      <alignment horizontal="center" vertical="top" wrapText="1" readingOrder="1"/>
      <protection locked="0"/>
    </xf>
    <xf numFmtId="0" fontId="64" fillId="0" borderId="0" xfId="0" applyFont="1" applyBorder="1" applyAlignment="1" applyProtection="1">
      <alignment vertical="top" wrapText="1" readingOrder="1"/>
      <protection locked="0"/>
    </xf>
    <xf numFmtId="0" fontId="3" fillId="57" borderId="0" xfId="0" applyFont="1" applyFill="1"/>
    <xf numFmtId="0" fontId="3" fillId="0" borderId="0" xfId="0" applyFont="1" applyFill="1"/>
    <xf numFmtId="0" fontId="3" fillId="0" borderId="0" xfId="0" applyNumberFormat="1" applyFont="1" applyFill="1" applyBorder="1" applyAlignment="1" applyProtection="1">
      <alignment wrapText="1"/>
    </xf>
    <xf numFmtId="0" fontId="3" fillId="57" borderId="0" xfId="0" applyNumberFormat="1" applyFont="1" applyFill="1" applyBorder="1" applyAlignment="1" applyProtection="1">
      <alignment wrapText="1"/>
    </xf>
    <xf numFmtId="0" fontId="3" fillId="57" borderId="0" xfId="0" applyNumberFormat="1" applyFont="1" applyFill="1" applyBorder="1" applyAlignment="1" applyProtection="1">
      <alignment vertical="center" wrapText="1"/>
    </xf>
    <xf numFmtId="0" fontId="3" fillId="57" borderId="0" xfId="0" applyFont="1" applyFill="1" applyAlignment="1">
      <alignment wrapText="1"/>
    </xf>
    <xf numFmtId="168" fontId="2" fillId="0" borderId="0" xfId="0" applyNumberFormat="1" applyFont="1" applyBorder="1" applyAlignment="1" applyProtection="1">
      <alignment horizontal="center" vertical="center" wrapText="1" readingOrder="1"/>
      <protection locked="0"/>
    </xf>
    <xf numFmtId="169" fontId="2" fillId="0" borderId="0" xfId="0" applyNumberFormat="1" applyFont="1" applyBorder="1" applyAlignment="1" applyProtection="1">
      <alignment horizontal="center" vertical="center" wrapText="1" readingOrder="1"/>
      <protection locked="0"/>
    </xf>
    <xf numFmtId="168" fontId="6" fillId="0" borderId="0" xfId="0" applyNumberFormat="1" applyFont="1" applyBorder="1" applyAlignment="1" applyProtection="1">
      <alignment horizontal="center" vertical="center" wrapText="1" readingOrder="1"/>
      <protection locked="0"/>
    </xf>
    <xf numFmtId="168" fontId="32" fillId="0" borderId="0" xfId="0" applyNumberFormat="1" applyFont="1" applyBorder="1" applyAlignment="1" applyProtection="1">
      <alignment horizontal="center" vertical="center" wrapText="1" readingOrder="1"/>
      <protection locked="0"/>
    </xf>
    <xf numFmtId="0" fontId="3" fillId="0" borderId="0" xfId="0" applyFont="1" applyFill="1" applyBorder="1" applyAlignment="1">
      <alignment vertical="center" wrapText="1"/>
    </xf>
    <xf numFmtId="0" fontId="1" fillId="36" borderId="0" xfId="0" applyFont="1" applyFill="1" applyBorder="1" applyAlignment="1" applyProtection="1">
      <alignment horizontal="center" vertical="center" wrapText="1" readingOrder="1"/>
      <protection locked="0"/>
    </xf>
    <xf numFmtId="0" fontId="108" fillId="36" borderId="0" xfId="0" applyFont="1" applyFill="1" applyBorder="1" applyAlignment="1" applyProtection="1">
      <alignment horizontal="center" vertical="center" wrapText="1" readingOrder="1"/>
      <protection locked="0"/>
    </xf>
    <xf numFmtId="0" fontId="14" fillId="0" borderId="0" xfId="0" applyFont="1" applyBorder="1" applyAlignment="1">
      <alignment horizontal="center" vertical="center" wrapText="1" readingOrder="1"/>
    </xf>
    <xf numFmtId="0" fontId="14" fillId="0" borderId="0" xfId="0" applyFont="1" applyFill="1" applyBorder="1" applyAlignment="1">
      <alignment horizontal="center" vertical="center" wrapText="1" readingOrder="1"/>
    </xf>
    <xf numFmtId="0" fontId="14" fillId="0" borderId="0" xfId="0" applyFont="1" applyBorder="1" applyAlignment="1" applyProtection="1">
      <alignment horizontal="center" vertical="center" wrapText="1" readingOrder="1"/>
      <protection locked="0"/>
    </xf>
    <xf numFmtId="0" fontId="14" fillId="0" borderId="0" xfId="0" applyFont="1" applyFill="1" applyBorder="1" applyAlignment="1" applyProtection="1">
      <alignment horizontal="center" vertical="center" wrapText="1" readingOrder="1"/>
      <protection locked="0"/>
    </xf>
    <xf numFmtId="165" fontId="2" fillId="0" borderId="0" xfId="0" applyNumberFormat="1" applyFont="1" applyFill="1" applyBorder="1" applyAlignment="1" applyProtection="1">
      <alignment horizontal="center" vertical="center" wrapText="1" readingOrder="1"/>
      <protection locked="0"/>
    </xf>
    <xf numFmtId="0" fontId="6" fillId="0" borderId="0" xfId="0" applyFont="1" applyBorder="1" applyAlignment="1">
      <alignment horizontal="center" vertical="center" wrapText="1" readingOrder="1"/>
    </xf>
    <xf numFmtId="165" fontId="56" fillId="0" borderId="0" xfId="0" applyNumberFormat="1" applyFont="1" applyBorder="1" applyAlignment="1" applyProtection="1">
      <alignment horizontal="center" vertical="center" wrapText="1" readingOrder="1"/>
      <protection locked="0"/>
    </xf>
    <xf numFmtId="166" fontId="2" fillId="0" borderId="0" xfId="0" applyNumberFormat="1" applyFont="1" applyFill="1" applyBorder="1" applyAlignment="1" applyProtection="1">
      <alignment horizontal="center" vertical="center" wrapText="1" readingOrder="1"/>
      <protection locked="0"/>
    </xf>
    <xf numFmtId="175" fontId="2" fillId="0" borderId="0" xfId="0" applyNumberFormat="1" applyFont="1" applyBorder="1" applyAlignment="1" applyProtection="1">
      <alignment horizontal="center" vertical="center" wrapText="1" readingOrder="1"/>
      <protection locked="0"/>
    </xf>
    <xf numFmtId="175" fontId="6" fillId="0" borderId="0" xfId="0" applyNumberFormat="1" applyFont="1" applyBorder="1" applyAlignment="1" applyProtection="1">
      <alignment horizontal="center" vertical="center" wrapText="1" readingOrder="1"/>
      <protection locked="0"/>
    </xf>
    <xf numFmtId="176" fontId="2" fillId="0" borderId="0" xfId="0" applyNumberFormat="1" applyFont="1" applyBorder="1" applyAlignment="1" applyProtection="1">
      <alignment horizontal="center" vertical="center" wrapText="1" readingOrder="1"/>
      <protection locked="0"/>
    </xf>
    <xf numFmtId="166" fontId="109" fillId="0" borderId="0" xfId="0" applyNumberFormat="1" applyFont="1" applyFill="1" applyBorder="1" applyAlignment="1" applyProtection="1">
      <alignment horizontal="center" vertical="center" wrapText="1" readingOrder="1"/>
      <protection locked="0"/>
    </xf>
    <xf numFmtId="165" fontId="2" fillId="58" borderId="0" xfId="0" applyNumberFormat="1" applyFont="1" applyFill="1" applyBorder="1" applyAlignment="1" applyProtection="1">
      <alignment horizontal="center" vertical="center" wrapText="1" readingOrder="1"/>
      <protection locked="0"/>
    </xf>
    <xf numFmtId="170" fontId="14" fillId="0" borderId="0" xfId="0" applyNumberFormat="1" applyFont="1" applyBorder="1" applyAlignment="1">
      <alignment horizontal="center" vertical="center" wrapText="1" readingOrder="1"/>
    </xf>
    <xf numFmtId="0" fontId="32" fillId="0" borderId="0" xfId="0" applyFont="1" applyBorder="1" applyAlignment="1">
      <alignment horizontal="center" vertical="center" wrapText="1" readingOrder="1"/>
    </xf>
    <xf numFmtId="0" fontId="32" fillId="0" borderId="0" xfId="0" applyFont="1" applyFill="1" applyBorder="1" applyAlignment="1">
      <alignment horizontal="center" vertical="center" wrapText="1" readingOrder="1"/>
    </xf>
    <xf numFmtId="165" fontId="109" fillId="0" borderId="0" xfId="0" applyNumberFormat="1" applyFont="1" applyBorder="1" applyAlignment="1" applyProtection="1">
      <alignment horizontal="center" vertical="center" wrapText="1" readingOrder="1"/>
      <protection locked="0"/>
    </xf>
    <xf numFmtId="0" fontId="6" fillId="0" borderId="0" xfId="0" applyFont="1" applyBorder="1" applyAlignment="1" applyProtection="1">
      <alignment horizontal="center" vertical="center" wrapText="1" readingOrder="1"/>
      <protection locked="0"/>
    </xf>
    <xf numFmtId="166" fontId="109" fillId="0" borderId="0" xfId="0" applyNumberFormat="1" applyFont="1" applyBorder="1" applyAlignment="1" applyProtection="1">
      <alignment horizontal="center" vertical="center" wrapText="1" readingOrder="1"/>
      <protection locked="0"/>
    </xf>
    <xf numFmtId="165" fontId="27" fillId="0" borderId="0" xfId="0" applyNumberFormat="1" applyFont="1" applyBorder="1" applyAlignment="1" applyProtection="1">
      <alignment horizontal="center" vertical="center" wrapText="1" readingOrder="1"/>
      <protection locked="0"/>
    </xf>
    <xf numFmtId="165" fontId="28" fillId="0" borderId="0" xfId="0" applyNumberFormat="1" applyFont="1" applyBorder="1" applyAlignment="1" applyProtection="1">
      <alignment horizontal="center" vertical="center" wrapText="1" readingOrder="1"/>
      <protection locked="0"/>
    </xf>
    <xf numFmtId="166" fontId="27" fillId="0" borderId="0" xfId="0" applyNumberFormat="1" applyFont="1" applyBorder="1" applyAlignment="1" applyProtection="1">
      <alignment horizontal="center" vertical="center" wrapText="1" readingOrder="1"/>
      <protection locked="0"/>
    </xf>
    <xf numFmtId="177" fontId="2" fillId="0" borderId="0" xfId="0" applyNumberFormat="1" applyFont="1" applyBorder="1" applyAlignment="1" applyProtection="1">
      <alignment horizontal="center" vertical="center" wrapText="1" readingOrder="1"/>
      <protection locked="0"/>
    </xf>
    <xf numFmtId="175" fontId="6" fillId="0" borderId="0" xfId="0" applyNumberFormat="1" applyFont="1" applyFill="1" applyBorder="1" applyAlignment="1" applyProtection="1">
      <alignment horizontal="center" vertical="center" wrapText="1" readingOrder="1"/>
      <protection locked="0"/>
    </xf>
    <xf numFmtId="176" fontId="6" fillId="0" borderId="0" xfId="0" applyNumberFormat="1" applyFont="1" applyFill="1" applyBorder="1" applyAlignment="1" applyProtection="1">
      <alignment horizontal="center" vertical="center" wrapText="1" readingOrder="1"/>
      <protection locked="0"/>
    </xf>
    <xf numFmtId="177" fontId="6" fillId="0" borderId="0" xfId="0" applyNumberFormat="1" applyFont="1" applyFill="1" applyBorder="1" applyAlignment="1" applyProtection="1">
      <alignment horizontal="center" vertical="center" wrapText="1" readingOrder="1"/>
      <protection locked="0"/>
    </xf>
    <xf numFmtId="39" fontId="2" fillId="0" borderId="0" xfId="0" applyNumberFormat="1" applyFont="1" applyBorder="1" applyAlignment="1" applyProtection="1">
      <alignment horizontal="center" vertical="center" wrapText="1" readingOrder="1"/>
      <protection locked="0"/>
    </xf>
    <xf numFmtId="3" fontId="14" fillId="0" borderId="0" xfId="0" applyNumberFormat="1" applyFont="1" applyBorder="1" applyAlignment="1" applyProtection="1">
      <alignment horizontal="center" vertical="center" wrapText="1" readingOrder="1"/>
      <protection locked="0"/>
    </xf>
    <xf numFmtId="174" fontId="6" fillId="0" borderId="0" xfId="0" applyNumberFormat="1" applyFont="1" applyBorder="1" applyAlignment="1" applyProtection="1">
      <alignment horizontal="center" vertical="center" wrapText="1" readingOrder="1"/>
      <protection locked="0"/>
    </xf>
    <xf numFmtId="0" fontId="17" fillId="0" borderId="0" xfId="0" applyFont="1" applyBorder="1" applyAlignment="1" applyProtection="1">
      <alignment horizontal="center" vertical="top" wrapText="1" readingOrder="1"/>
      <protection locked="0"/>
    </xf>
    <xf numFmtId="0" fontId="14" fillId="0" borderId="40" xfId="0" applyFont="1" applyBorder="1" applyAlignment="1">
      <alignment horizontal="center" vertical="center"/>
    </xf>
    <xf numFmtId="0" fontId="14" fillId="0" borderId="0" xfId="0" applyFont="1" applyBorder="1" applyAlignment="1">
      <alignment horizontal="center" vertical="center" wrapText="1"/>
    </xf>
    <xf numFmtId="171" fontId="2" fillId="0" borderId="0" xfId="0" applyNumberFormat="1" applyFont="1" applyBorder="1" applyAlignment="1" applyProtection="1">
      <alignment horizontal="center" vertical="center" wrapText="1" readingOrder="1"/>
      <protection locked="0"/>
    </xf>
    <xf numFmtId="178" fontId="2" fillId="0" borderId="0" xfId="0" applyNumberFormat="1" applyFont="1" applyBorder="1" applyAlignment="1" applyProtection="1">
      <alignment horizontal="center" vertical="center" wrapText="1" readingOrder="1"/>
      <protection locked="0"/>
    </xf>
    <xf numFmtId="178" fontId="6" fillId="0" borderId="0" xfId="0" applyNumberFormat="1" applyFont="1" applyFill="1" applyBorder="1" applyAlignment="1" applyProtection="1">
      <alignment horizontal="center" vertical="center" wrapText="1" readingOrder="1"/>
      <protection locked="0"/>
    </xf>
    <xf numFmtId="171" fontId="6" fillId="0" borderId="0" xfId="0" applyNumberFormat="1" applyFont="1" applyFill="1" applyBorder="1" applyAlignment="1" applyProtection="1">
      <alignment horizontal="center" vertical="center" wrapText="1" readingOrder="1"/>
      <protection locked="0"/>
    </xf>
    <xf numFmtId="178" fontId="2" fillId="57" borderId="0" xfId="0" applyNumberFormat="1" applyFont="1" applyFill="1" applyBorder="1" applyAlignment="1" applyProtection="1">
      <alignment horizontal="center" vertical="center" wrapText="1" readingOrder="1"/>
      <protection locked="0"/>
    </xf>
    <xf numFmtId="179" fontId="2" fillId="0" borderId="0" xfId="0" applyNumberFormat="1" applyFont="1" applyBorder="1" applyAlignment="1" applyProtection="1">
      <alignment horizontal="center" vertical="center" wrapText="1" readingOrder="1"/>
      <protection locked="0"/>
    </xf>
    <xf numFmtId="169" fontId="32" fillId="0" borderId="0" xfId="0" applyNumberFormat="1" applyFont="1" applyBorder="1" applyAlignment="1" applyProtection="1">
      <alignment horizontal="center" vertical="center" wrapText="1" readingOrder="1"/>
      <protection locked="0"/>
    </xf>
    <xf numFmtId="0" fontId="64" fillId="0" borderId="0" xfId="0" applyFont="1" applyBorder="1" applyAlignment="1" applyProtection="1">
      <alignment horizontal="center" vertical="center" wrapText="1" readingOrder="1"/>
      <protection locked="0"/>
    </xf>
    <xf numFmtId="0" fontId="0" fillId="0" borderId="0" xfId="0" applyBorder="1" applyAlignment="1">
      <alignment horizontal="center" vertical="center" wrapText="1" readingOrder="1"/>
    </xf>
    <xf numFmtId="0" fontId="110" fillId="0" borderId="0" xfId="0" applyFont="1" applyBorder="1" applyAlignment="1">
      <alignment horizontal="center" vertical="center" wrapText="1" readingOrder="1"/>
    </xf>
    <xf numFmtId="0" fontId="2" fillId="0" borderId="0" xfId="0" applyFont="1" applyFill="1" applyBorder="1" applyAlignment="1" applyProtection="1">
      <alignment horizontal="center" vertical="center" wrapText="1" readingOrder="1"/>
      <protection locked="0"/>
    </xf>
    <xf numFmtId="0" fontId="0" fillId="0" borderId="0" xfId="0" applyFill="1" applyBorder="1" applyAlignment="1">
      <alignment horizontal="center" vertical="center" wrapText="1"/>
    </xf>
    <xf numFmtId="0" fontId="73" fillId="0" borderId="0" xfId="0" applyFont="1" applyAlignment="1">
      <alignment horizontal="center" vertical="center" wrapText="1"/>
    </xf>
    <xf numFmtId="0" fontId="28" fillId="0" borderId="0" xfId="0" applyFont="1" applyAlignment="1">
      <alignment horizontal="left" vertical="top" wrapText="1"/>
    </xf>
    <xf numFmtId="0" fontId="28" fillId="0" borderId="0" xfId="0" applyFont="1" applyAlignment="1">
      <alignment horizontal="center" vertical="center"/>
    </xf>
    <xf numFmtId="0" fontId="28" fillId="0" borderId="0" xfId="0" applyFont="1" applyAlignment="1">
      <alignment horizontal="center" wrapText="1"/>
    </xf>
    <xf numFmtId="0" fontId="28" fillId="0" borderId="0" xfId="0" applyFont="1" applyAlignment="1">
      <alignment horizontal="center" vertical="center" wrapText="1"/>
    </xf>
    <xf numFmtId="0" fontId="109" fillId="0" borderId="0" xfId="0" applyFont="1" applyBorder="1" applyAlignment="1" applyProtection="1">
      <alignment vertical="top" wrapText="1" readingOrder="1"/>
      <protection locked="0"/>
    </xf>
    <xf numFmtId="0" fontId="109" fillId="0" borderId="0" xfId="0" applyFont="1" applyBorder="1" applyAlignment="1" applyProtection="1">
      <alignment horizontal="center" vertical="top" wrapText="1" readingOrder="1"/>
      <protection locked="0"/>
    </xf>
    <xf numFmtId="0" fontId="109" fillId="0" borderId="0" xfId="0" applyFont="1" applyBorder="1" applyAlignment="1" applyProtection="1">
      <alignment horizontal="center" vertical="center" wrapText="1" readingOrder="1"/>
      <protection locked="0"/>
    </xf>
    <xf numFmtId="0" fontId="111" fillId="0" borderId="0" xfId="0" applyFont="1" applyBorder="1" applyAlignment="1">
      <alignment horizontal="center" vertical="center" wrapText="1" readingOrder="1"/>
    </xf>
    <xf numFmtId="165" fontId="109" fillId="0" borderId="0" xfId="0" applyNumberFormat="1" applyFont="1" applyFill="1" applyBorder="1" applyAlignment="1" applyProtection="1">
      <alignment horizontal="center" vertical="center" wrapText="1" readingOrder="1"/>
      <protection locked="0"/>
    </xf>
    <xf numFmtId="0" fontId="111" fillId="0" borderId="0" xfId="0" applyFont="1" applyFill="1" applyBorder="1" applyAlignment="1">
      <alignment horizontal="center" vertical="center" wrapText="1" readingOrder="1"/>
    </xf>
    <xf numFmtId="0" fontId="112" fillId="0" borderId="0" xfId="0" applyFont="1" applyFill="1" applyBorder="1"/>
    <xf numFmtId="0" fontId="112" fillId="0" borderId="0" xfId="0" applyFont="1" applyBorder="1"/>
    <xf numFmtId="0" fontId="112" fillId="0" borderId="0" xfId="0" applyFont="1" applyFill="1" applyBorder="1" applyAlignment="1">
      <alignment horizontal="center" vertical="center" wrapText="1"/>
    </xf>
    <xf numFmtId="0" fontId="113" fillId="0" borderId="0" xfId="0" applyFont="1" applyAlignment="1">
      <alignment horizontal="center" vertical="center"/>
    </xf>
    <xf numFmtId="0" fontId="12" fillId="0" borderId="0" xfId="0" applyFont="1" applyBorder="1" applyAlignment="1">
      <alignment wrapText="1"/>
    </xf>
    <xf numFmtId="0" fontId="109" fillId="0" borderId="0" xfId="0" applyFont="1" applyBorder="1" applyAlignment="1">
      <alignment horizontal="center" vertical="center" wrapText="1" readingOrder="1"/>
    </xf>
    <xf numFmtId="2" fontId="109" fillId="0" borderId="0" xfId="0" applyNumberFormat="1" applyFont="1" applyBorder="1" applyAlignment="1">
      <alignment horizontal="center" vertical="center" wrapText="1" readingOrder="1"/>
    </xf>
    <xf numFmtId="0" fontId="109" fillId="0" borderId="0" xfId="0" applyFont="1" applyFill="1" applyBorder="1" applyAlignment="1">
      <alignment horizontal="center" vertical="center" wrapText="1" readingOrder="1"/>
    </xf>
    <xf numFmtId="0" fontId="109" fillId="0" borderId="0" xfId="0" applyFont="1" applyBorder="1" applyAlignment="1">
      <alignment horizontal="center" vertical="center" readingOrder="1"/>
    </xf>
    <xf numFmtId="0" fontId="28" fillId="0" borderId="0" xfId="0" applyFont="1" applyBorder="1" applyAlignment="1">
      <alignment horizontal="center" vertical="center" wrapText="1"/>
    </xf>
    <xf numFmtId="0" fontId="6" fillId="0" borderId="0" xfId="0" applyFont="1" applyBorder="1" applyAlignment="1" applyProtection="1">
      <alignment vertical="top" wrapText="1" readingOrder="1"/>
      <protection locked="0"/>
    </xf>
    <xf numFmtId="168" fontId="109" fillId="0" borderId="0" xfId="0" applyNumberFormat="1" applyFont="1" applyBorder="1" applyAlignment="1" applyProtection="1">
      <alignment horizontal="center" vertical="center" wrapText="1" readingOrder="1"/>
      <protection locked="0"/>
    </xf>
    <xf numFmtId="169" fontId="109" fillId="0" borderId="0" xfId="0" applyNumberFormat="1" applyFont="1" applyBorder="1" applyAlignment="1" applyProtection="1">
      <alignment horizontal="center" vertical="center" wrapText="1" readingOrder="1"/>
      <protection locked="0"/>
    </xf>
    <xf numFmtId="179" fontId="109" fillId="0" borderId="0" xfId="0" applyNumberFormat="1" applyFont="1" applyBorder="1" applyAlignment="1" applyProtection="1">
      <alignment horizontal="center" vertical="center" wrapText="1" readingOrder="1"/>
      <protection locked="0"/>
    </xf>
    <xf numFmtId="170" fontId="111" fillId="0" borderId="0" xfId="0" applyNumberFormat="1" applyFont="1" applyBorder="1" applyAlignment="1">
      <alignment horizontal="center" vertical="center" wrapText="1" readingOrder="1"/>
    </xf>
    <xf numFmtId="172" fontId="109" fillId="0" borderId="0" xfId="0" applyNumberFormat="1" applyFont="1" applyBorder="1" applyAlignment="1" applyProtection="1">
      <alignment horizontal="center" vertical="center" wrapText="1" readingOrder="1"/>
      <protection locked="0"/>
    </xf>
    <xf numFmtId="0" fontId="109" fillId="0" borderId="0" xfId="95" applyFont="1" applyFill="1" applyBorder="1" applyAlignment="1" applyProtection="1">
      <alignment vertical="top" wrapText="1" readingOrder="1"/>
      <protection locked="0"/>
    </xf>
    <xf numFmtId="0" fontId="109" fillId="0" borderId="0" xfId="95" applyFont="1" applyFill="1" applyBorder="1" applyAlignment="1" applyProtection="1">
      <alignment horizontal="center" vertical="top" wrapText="1" readingOrder="1"/>
      <protection locked="0"/>
    </xf>
    <xf numFmtId="0" fontId="109" fillId="0" borderId="0" xfId="95" applyFont="1" applyFill="1" applyBorder="1" applyAlignment="1" applyProtection="1">
      <alignment horizontal="center" vertical="center" wrapText="1" readingOrder="1"/>
      <protection locked="0"/>
    </xf>
    <xf numFmtId="168" fontId="109" fillId="0" borderId="0" xfId="95" applyNumberFormat="1" applyFont="1" applyFill="1" applyBorder="1" applyAlignment="1" applyProtection="1">
      <alignment horizontal="center" vertical="center" wrapText="1" readingOrder="1"/>
      <protection locked="0"/>
    </xf>
    <xf numFmtId="169" fontId="109" fillId="0" borderId="0" xfId="95" applyNumberFormat="1" applyFont="1" applyFill="1" applyBorder="1" applyAlignment="1" applyProtection="1">
      <alignment horizontal="center" vertical="center" wrapText="1" readingOrder="1"/>
      <protection locked="0"/>
    </xf>
    <xf numFmtId="0" fontId="105" fillId="0" borderId="0" xfId="95" applyFont="1" applyFill="1" applyBorder="1" applyAlignment="1">
      <alignment horizontal="center" vertical="center"/>
    </xf>
    <xf numFmtId="4" fontId="109" fillId="0" borderId="0" xfId="95" applyNumberFormat="1" applyFont="1" applyFill="1" applyBorder="1" applyAlignment="1" applyProtection="1">
      <alignment horizontal="center" vertical="center" wrapText="1" readingOrder="1"/>
      <protection locked="0"/>
    </xf>
    <xf numFmtId="168" fontId="114" fillId="0" borderId="0" xfId="95" applyNumberFormat="1" applyFont="1" applyFill="1" applyBorder="1" applyAlignment="1" applyProtection="1">
      <alignment horizontal="center" vertical="center" wrapText="1" readingOrder="1"/>
      <protection locked="0"/>
    </xf>
    <xf numFmtId="0" fontId="114" fillId="0" borderId="0" xfId="95" applyFont="1" applyFill="1" applyBorder="1" applyAlignment="1">
      <alignment horizontal="center" vertical="center"/>
    </xf>
    <xf numFmtId="0" fontId="105" fillId="0" borderId="0" xfId="95" applyFont="1" applyFill="1" applyBorder="1" applyAlignment="1">
      <alignment horizontal="center" vertical="center" wrapText="1"/>
    </xf>
    <xf numFmtId="0" fontId="115" fillId="0" borderId="0" xfId="95" applyFont="1" applyFill="1" applyBorder="1" applyAlignment="1">
      <alignment horizontal="center" vertical="center" wrapText="1"/>
    </xf>
    <xf numFmtId="170" fontId="105" fillId="0" borderId="0" xfId="95" applyNumberFormat="1" applyFont="1" applyFill="1" applyBorder="1" applyAlignment="1">
      <alignment horizontal="center" vertical="center"/>
    </xf>
    <xf numFmtId="179" fontId="109" fillId="0" borderId="0" xfId="95" applyNumberFormat="1" applyFont="1" applyFill="1" applyBorder="1" applyAlignment="1" applyProtection="1">
      <alignment horizontal="center" vertical="center" wrapText="1" readingOrder="1"/>
      <protection locked="0"/>
    </xf>
    <xf numFmtId="0" fontId="28" fillId="0" borderId="0" xfId="0" applyFont="1" applyFill="1" applyBorder="1" applyAlignment="1" applyProtection="1">
      <alignment horizontal="center" vertical="center" wrapText="1" readingOrder="1"/>
      <protection locked="0"/>
    </xf>
    <xf numFmtId="0" fontId="28" fillId="0" borderId="0" xfId="0" applyFont="1" applyBorder="1" applyAlignment="1" applyProtection="1">
      <alignment horizontal="center" vertical="center" wrapText="1" readingOrder="1"/>
      <protection locked="0"/>
    </xf>
    <xf numFmtId="0" fontId="17" fillId="0" borderId="0"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center" wrapText="1" readingOrder="1"/>
      <protection locked="0"/>
    </xf>
    <xf numFmtId="1" fontId="2" fillId="0" borderId="13" xfId="0" applyNumberFormat="1" applyFont="1" applyBorder="1" applyAlignment="1" applyProtection="1">
      <alignment vertical="top" wrapText="1" readingOrder="1"/>
      <protection locked="0"/>
    </xf>
    <xf numFmtId="1" fontId="2" fillId="0" borderId="0" xfId="0" applyNumberFormat="1" applyFont="1" applyBorder="1" applyAlignment="1" applyProtection="1">
      <alignment vertical="top" wrapText="1" readingOrder="1"/>
      <protection locked="0"/>
    </xf>
    <xf numFmtId="1" fontId="5" fillId="0" borderId="13" xfId="0" applyNumberFormat="1" applyFont="1" applyBorder="1" applyAlignment="1" applyProtection="1">
      <alignment horizontal="center" vertical="top" wrapText="1" readingOrder="1"/>
      <protection locked="0"/>
    </xf>
    <xf numFmtId="1" fontId="0" fillId="0" borderId="0" xfId="0" applyNumberFormat="1" applyBorder="1" applyAlignment="1" applyProtection="1">
      <alignment vertical="top" wrapText="1"/>
      <protection locked="0"/>
    </xf>
    <xf numFmtId="1" fontId="0" fillId="0" borderId="13" xfId="0" applyNumberFormat="1" applyBorder="1" applyAlignment="1" applyProtection="1">
      <alignment vertical="top" wrapText="1"/>
      <protection locked="0"/>
    </xf>
    <xf numFmtId="1" fontId="2" fillId="0" borderId="0" xfId="0" applyNumberFormat="1" applyFont="1" applyBorder="1" applyAlignment="1" applyProtection="1">
      <alignment horizontal="center" vertical="top" wrapText="1" readingOrder="1"/>
      <protection locked="0"/>
    </xf>
    <xf numFmtId="1" fontId="2" fillId="0" borderId="13" xfId="0" applyNumberFormat="1" applyFont="1" applyBorder="1" applyAlignment="1" applyProtection="1">
      <alignment horizontal="center" vertical="top" wrapText="1" readingOrder="1"/>
      <protection locked="0"/>
    </xf>
    <xf numFmtId="1" fontId="64" fillId="0" borderId="13" xfId="0" applyNumberFormat="1" applyFont="1" applyBorder="1" applyAlignment="1" applyProtection="1">
      <alignment vertical="top" wrapText="1" readingOrder="1"/>
      <protection locked="0"/>
    </xf>
    <xf numFmtId="1" fontId="64" fillId="0" borderId="0" xfId="0" applyNumberFormat="1" applyFont="1" applyBorder="1" applyAlignment="1" applyProtection="1">
      <alignment vertical="top" wrapText="1" readingOrder="1"/>
      <protection locked="0"/>
    </xf>
    <xf numFmtId="1" fontId="64" fillId="0" borderId="0" xfId="0" applyNumberFormat="1" applyFont="1" applyBorder="1" applyAlignment="1" applyProtection="1">
      <alignment horizontal="center" vertical="top" wrapText="1" readingOrder="1"/>
      <protection locked="0"/>
    </xf>
    <xf numFmtId="1" fontId="64" fillId="0" borderId="13" xfId="0" applyNumberFormat="1" applyFont="1" applyBorder="1" applyAlignment="1" applyProtection="1">
      <alignment horizontal="center" vertical="top" wrapText="1" readingOrder="1"/>
      <protection locked="0"/>
    </xf>
    <xf numFmtId="1" fontId="5" fillId="0" borderId="13" xfId="0" applyNumberFormat="1" applyFont="1" applyBorder="1" applyAlignment="1" applyProtection="1">
      <alignment vertical="top" wrapText="1" readingOrder="1"/>
      <protection locked="0"/>
    </xf>
    <xf numFmtId="1" fontId="5" fillId="0" borderId="0" xfId="0" applyNumberFormat="1" applyFont="1" applyBorder="1" applyAlignment="1" applyProtection="1">
      <alignment vertical="top" wrapText="1" readingOrder="1"/>
      <protection locked="0"/>
    </xf>
    <xf numFmtId="1" fontId="5" fillId="0" borderId="0" xfId="0" applyNumberFormat="1" applyFont="1" applyBorder="1" applyAlignment="1" applyProtection="1">
      <alignment horizontal="center" vertical="top" wrapText="1" readingOrder="1"/>
      <protection locked="0"/>
    </xf>
    <xf numFmtId="1" fontId="107" fillId="0" borderId="13" xfId="0" applyNumberFormat="1" applyFont="1" applyBorder="1" applyAlignment="1">
      <alignment horizontal="left" vertical="top" wrapText="1" readingOrder="1"/>
    </xf>
    <xf numFmtId="1" fontId="41" fillId="0" borderId="0" xfId="0" applyNumberFormat="1" applyFont="1" applyBorder="1" applyAlignment="1">
      <alignment horizontal="left" vertical="top" wrapText="1" readingOrder="1"/>
    </xf>
    <xf numFmtId="1" fontId="41" fillId="0" borderId="13" xfId="0" applyNumberFormat="1" applyFont="1" applyBorder="1" applyAlignment="1">
      <alignment horizontal="center" vertical="top" wrapText="1" readingOrder="1"/>
    </xf>
    <xf numFmtId="1" fontId="41" fillId="0" borderId="0" xfId="0" applyNumberFormat="1" applyFont="1" applyBorder="1" applyAlignment="1">
      <alignment horizontal="center" vertical="top" wrapText="1" readingOrder="1"/>
    </xf>
    <xf numFmtId="1" fontId="6" fillId="0" borderId="13" xfId="0" applyNumberFormat="1" applyFont="1" applyFill="1" applyBorder="1" applyAlignment="1" applyProtection="1">
      <alignment horizontal="center" vertical="center" wrapText="1" readingOrder="1"/>
      <protection locked="0"/>
    </xf>
    <xf numFmtId="1" fontId="6" fillId="0" borderId="0" xfId="0" applyNumberFormat="1" applyFont="1" applyFill="1" applyBorder="1" applyAlignment="1" applyProtection="1">
      <alignment horizontal="center" vertical="center" wrapText="1" readingOrder="1"/>
      <protection locked="0"/>
    </xf>
    <xf numFmtId="1" fontId="6" fillId="0" borderId="13" xfId="0" applyNumberFormat="1" applyFont="1" applyFill="1" applyBorder="1" applyAlignment="1" applyProtection="1">
      <alignment vertical="top" wrapText="1" readingOrder="1"/>
      <protection locked="0"/>
    </xf>
    <xf numFmtId="1" fontId="6" fillId="0" borderId="0" xfId="0" applyNumberFormat="1" applyFont="1" applyFill="1" applyBorder="1" applyAlignment="1" applyProtection="1">
      <alignment vertical="top" wrapText="1" readingOrder="1"/>
      <protection locked="0"/>
    </xf>
    <xf numFmtId="1" fontId="6" fillId="0" borderId="13" xfId="0" applyNumberFormat="1" applyFont="1" applyFill="1" applyBorder="1" applyAlignment="1" applyProtection="1">
      <alignment horizontal="center" vertical="top" wrapText="1" readingOrder="1"/>
      <protection locked="0"/>
    </xf>
    <xf numFmtId="1" fontId="6" fillId="0" borderId="0" xfId="0" applyNumberFormat="1" applyFont="1" applyFill="1" applyBorder="1" applyAlignment="1" applyProtection="1">
      <alignment horizontal="center" vertical="top" wrapText="1" readingOrder="1"/>
      <protection locked="0"/>
    </xf>
    <xf numFmtId="1" fontId="5" fillId="0" borderId="0" xfId="0" applyNumberFormat="1" applyFont="1" applyBorder="1" applyAlignment="1" applyProtection="1">
      <alignment horizontal="center" vertical="center" wrapText="1" readingOrder="1"/>
      <protection locked="0"/>
    </xf>
    <xf numFmtId="1" fontId="5" fillId="0" borderId="13" xfId="0" applyNumberFormat="1" applyFont="1" applyBorder="1" applyAlignment="1" applyProtection="1">
      <alignment horizontal="center" vertical="center" wrapText="1" readingOrder="1"/>
      <protection locked="0"/>
    </xf>
    <xf numFmtId="1" fontId="2" fillId="0" borderId="13" xfId="0" applyNumberFormat="1" applyFont="1" applyBorder="1" applyAlignment="1" applyProtection="1">
      <alignment horizontal="center" vertical="center" wrapText="1" readingOrder="1"/>
      <protection locked="0"/>
    </xf>
    <xf numFmtId="1" fontId="2" fillId="0" borderId="0" xfId="0" applyNumberFormat="1" applyFont="1" applyBorder="1" applyAlignment="1" applyProtection="1">
      <alignment horizontal="center" vertical="center" wrapText="1" readingOrder="1"/>
      <protection locked="0"/>
    </xf>
    <xf numFmtId="1" fontId="14" fillId="0" borderId="0" xfId="0" applyNumberFormat="1" applyFont="1" applyBorder="1" applyAlignment="1" applyProtection="1">
      <alignment vertical="top" wrapText="1"/>
      <protection locked="0"/>
    </xf>
    <xf numFmtId="1" fontId="14" fillId="0" borderId="13" xfId="0" applyNumberFormat="1" applyFont="1" applyBorder="1" applyAlignment="1" applyProtection="1">
      <alignment horizontal="center" vertical="top" wrapText="1"/>
      <protection locked="0"/>
    </xf>
    <xf numFmtId="1" fontId="2" fillId="0" borderId="13" xfId="0" applyNumberFormat="1" applyFont="1" applyFill="1" applyBorder="1" applyAlignment="1" applyProtection="1">
      <alignment vertical="top" wrapText="1" readingOrder="1"/>
      <protection locked="0"/>
    </xf>
    <xf numFmtId="1" fontId="2" fillId="0" borderId="0" xfId="0" applyNumberFormat="1" applyFont="1" applyFill="1" applyBorder="1" applyAlignment="1" applyProtection="1">
      <alignment vertical="top" wrapText="1" readingOrder="1"/>
      <protection locked="0"/>
    </xf>
    <xf numFmtId="1" fontId="5" fillId="0" borderId="13" xfId="0" applyNumberFormat="1" applyFont="1" applyFill="1" applyBorder="1" applyAlignment="1" applyProtection="1">
      <alignment horizontal="center" vertical="top" wrapText="1" readingOrder="1"/>
      <protection locked="0"/>
    </xf>
    <xf numFmtId="1" fontId="5" fillId="0" borderId="13" xfId="0" applyNumberFormat="1" applyFont="1" applyFill="1" applyBorder="1" applyAlignment="1" applyProtection="1">
      <alignment horizontal="center" vertical="center" wrapText="1" readingOrder="1"/>
      <protection locked="0"/>
    </xf>
    <xf numFmtId="1" fontId="2" fillId="0" borderId="0" xfId="0" applyNumberFormat="1" applyFont="1" applyFill="1" applyBorder="1" applyAlignment="1" applyProtection="1">
      <alignment horizontal="center" vertical="top" wrapText="1" readingOrder="1"/>
      <protection locked="0"/>
    </xf>
    <xf numFmtId="1" fontId="2" fillId="0" borderId="13" xfId="0" applyNumberFormat="1" applyFont="1" applyFill="1" applyBorder="1" applyAlignment="1" applyProtection="1">
      <alignment horizontal="center" vertical="top" wrapText="1" readingOrder="1"/>
      <protection locked="0"/>
    </xf>
    <xf numFmtId="1" fontId="0" fillId="0" borderId="0" xfId="0" applyNumberFormat="1" applyFill="1" applyBorder="1" applyAlignment="1" applyProtection="1">
      <alignment vertical="top" wrapText="1"/>
      <protection locked="0"/>
    </xf>
    <xf numFmtId="1" fontId="65" fillId="0" borderId="13" xfId="0" applyNumberFormat="1" applyFont="1" applyBorder="1" applyAlignment="1" applyProtection="1">
      <alignment vertical="top" wrapText="1" readingOrder="1"/>
      <protection locked="0"/>
    </xf>
    <xf numFmtId="1" fontId="65" fillId="0" borderId="0" xfId="0" applyNumberFormat="1" applyFont="1" applyBorder="1" applyAlignment="1" applyProtection="1">
      <alignment vertical="top" wrapText="1" readingOrder="1"/>
      <protection locked="0"/>
    </xf>
    <xf numFmtId="1" fontId="65" fillId="0" borderId="13" xfId="0" applyNumberFormat="1" applyFont="1" applyBorder="1" applyAlignment="1" applyProtection="1">
      <alignment horizontal="center" vertical="top" wrapText="1" readingOrder="1"/>
      <protection locked="0"/>
    </xf>
    <xf numFmtId="1" fontId="65" fillId="0" borderId="0" xfId="0" applyNumberFormat="1" applyFont="1" applyBorder="1" applyAlignment="1" applyProtection="1">
      <alignment horizontal="center" vertical="top" wrapText="1" readingOrder="1"/>
      <protection locked="0"/>
    </xf>
    <xf numFmtId="1" fontId="5" fillId="0" borderId="13" xfId="0" applyNumberFormat="1" applyFont="1" applyBorder="1" applyAlignment="1" applyProtection="1">
      <alignment horizontal="left" vertical="top" wrapText="1" readingOrder="1"/>
      <protection locked="0"/>
    </xf>
    <xf numFmtId="1" fontId="14" fillId="0" borderId="0" xfId="0" applyNumberFormat="1" applyFont="1" applyBorder="1" applyAlignment="1" applyProtection="1">
      <alignment horizontal="left" vertical="top" wrapText="1" readingOrder="1"/>
      <protection locked="0"/>
    </xf>
    <xf numFmtId="1" fontId="5" fillId="0" borderId="0" xfId="0" applyNumberFormat="1" applyFont="1" applyBorder="1" applyAlignment="1" applyProtection="1">
      <alignment horizontal="left" vertical="top" wrapText="1" readingOrder="1"/>
      <protection locked="0"/>
    </xf>
    <xf numFmtId="1" fontId="20" fillId="0" borderId="13" xfId="0" applyNumberFormat="1" applyFont="1" applyBorder="1" applyAlignment="1" applyProtection="1">
      <alignment horizontal="center" vertical="top" wrapText="1"/>
      <protection locked="0"/>
    </xf>
    <xf numFmtId="1" fontId="22" fillId="0" borderId="0" xfId="0" applyNumberFormat="1" applyFont="1" applyBorder="1" applyAlignment="1" applyProtection="1">
      <alignment horizontal="center" vertical="top" wrapText="1"/>
      <protection locked="0"/>
    </xf>
    <xf numFmtId="1" fontId="22" fillId="0" borderId="13" xfId="0" applyNumberFormat="1" applyFont="1" applyBorder="1" applyAlignment="1" applyProtection="1">
      <alignment horizontal="center" vertical="top" wrapText="1" readingOrder="1"/>
      <protection locked="0"/>
    </xf>
    <xf numFmtId="1" fontId="22" fillId="0" borderId="0" xfId="0" applyNumberFormat="1" applyFont="1" applyBorder="1" applyAlignment="1" applyProtection="1">
      <alignment horizontal="center" vertical="top" wrapText="1" readingOrder="1"/>
      <protection locked="0"/>
    </xf>
    <xf numFmtId="1" fontId="22" fillId="0" borderId="13" xfId="0" applyNumberFormat="1" applyFont="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center" wrapText="1" readingOrder="1"/>
      <protection locked="0"/>
    </xf>
    <xf numFmtId="1" fontId="22" fillId="0" borderId="13" xfId="0" applyNumberFormat="1" applyFont="1" applyBorder="1" applyAlignment="1" applyProtection="1">
      <alignment horizontal="center" vertical="center" wrapText="1" readingOrder="1"/>
      <protection locked="0"/>
    </xf>
    <xf numFmtId="1" fontId="22" fillId="0" borderId="0" xfId="0" applyNumberFormat="1" applyFont="1" applyBorder="1" applyAlignment="1" applyProtection="1">
      <alignment horizontal="center" vertical="center" wrapText="1" readingOrder="1"/>
      <protection locked="0"/>
    </xf>
    <xf numFmtId="1" fontId="2" fillId="0" borderId="13" xfId="0" quotePrefix="1" applyNumberFormat="1" applyFont="1" applyBorder="1" applyAlignment="1" applyProtection="1">
      <alignment horizontal="center" vertical="top" wrapText="1" readingOrder="1"/>
      <protection locked="0"/>
    </xf>
    <xf numFmtId="1" fontId="23" fillId="0" borderId="13" xfId="0" applyNumberFormat="1" applyFont="1" applyBorder="1" applyAlignment="1" applyProtection="1">
      <alignment horizontal="center" vertical="center" wrapText="1"/>
      <protection locked="0"/>
    </xf>
    <xf numFmtId="1" fontId="7" fillId="0" borderId="13" xfId="0" applyNumberFormat="1" applyFont="1" applyBorder="1" applyAlignment="1" applyProtection="1">
      <alignment horizontal="center" vertical="center" wrapText="1"/>
      <protection locked="0"/>
    </xf>
    <xf numFmtId="1" fontId="63" fillId="0" borderId="0" xfId="0" applyNumberFormat="1" applyFont="1" applyBorder="1" applyAlignment="1" applyProtection="1">
      <alignment horizontal="center" vertical="center" wrapText="1" readingOrder="1"/>
      <protection locked="0"/>
    </xf>
    <xf numFmtId="1" fontId="63" fillId="0" borderId="13" xfId="0" applyNumberFormat="1" applyFont="1" applyBorder="1" applyAlignment="1" applyProtection="1">
      <alignment horizontal="center" vertical="center" wrapText="1" readingOrder="1"/>
      <protection locked="0"/>
    </xf>
    <xf numFmtId="1" fontId="63" fillId="0" borderId="13" xfId="0" applyNumberFormat="1" applyFont="1" applyBorder="1" applyAlignment="1" applyProtection="1">
      <alignment horizontal="center" vertical="top" wrapText="1" readingOrder="1"/>
      <protection locked="0"/>
    </xf>
    <xf numFmtId="1" fontId="63" fillId="0" borderId="0" xfId="0" applyNumberFormat="1" applyFont="1" applyBorder="1" applyAlignment="1" applyProtection="1">
      <alignment horizontal="center" vertical="top" wrapText="1" readingOrder="1"/>
      <protection locked="0"/>
    </xf>
    <xf numFmtId="1" fontId="7" fillId="0" borderId="0" xfId="0" applyNumberFormat="1" applyFont="1" applyBorder="1" applyAlignment="1" applyProtection="1">
      <alignment horizontal="center" vertical="center" wrapText="1"/>
      <protection locked="0"/>
    </xf>
    <xf numFmtId="1" fontId="0" fillId="0" borderId="13" xfId="0" applyNumberFormat="1" applyBorder="1" applyAlignment="1">
      <alignment wrapText="1"/>
    </xf>
    <xf numFmtId="1" fontId="0" fillId="0" borderId="0" xfId="0" applyNumberFormat="1" applyBorder="1"/>
    <xf numFmtId="1" fontId="0" fillId="0" borderId="13" xfId="0" applyNumberFormat="1" applyBorder="1"/>
    <xf numFmtId="1" fontId="14" fillId="0" borderId="13" xfId="0" applyNumberFormat="1" applyFont="1" applyBorder="1"/>
    <xf numFmtId="1" fontId="14" fillId="0" borderId="0" xfId="0" applyNumberFormat="1" applyFont="1" applyBorder="1"/>
    <xf numFmtId="1" fontId="14" fillId="0" borderId="13" xfId="0" applyNumberFormat="1" applyFont="1" applyBorder="1" applyAlignment="1">
      <alignment horizontal="center"/>
    </xf>
    <xf numFmtId="1" fontId="6" fillId="0" borderId="0" xfId="0" applyNumberFormat="1" applyFont="1" applyBorder="1" applyAlignment="1">
      <alignment horizontal="center"/>
    </xf>
    <xf numFmtId="1" fontId="0" fillId="0" borderId="15" xfId="0" applyNumberFormat="1" applyBorder="1" applyAlignment="1">
      <alignment wrapText="1"/>
    </xf>
    <xf numFmtId="1" fontId="0" fillId="0" borderId="16" xfId="0" applyNumberFormat="1" applyBorder="1"/>
    <xf numFmtId="1" fontId="0" fillId="0" borderId="15" xfId="0" applyNumberFormat="1" applyBorder="1"/>
    <xf numFmtId="0" fontId="4" fillId="59" borderId="28" xfId="0" applyFont="1" applyFill="1" applyBorder="1" applyAlignment="1" applyProtection="1">
      <alignment horizontal="center" vertical="top" wrapText="1" readingOrder="1"/>
      <protection locked="0"/>
    </xf>
    <xf numFmtId="0" fontId="4" fillId="59" borderId="19" xfId="0" applyFont="1" applyFill="1" applyBorder="1" applyAlignment="1" applyProtection="1">
      <alignment horizontal="center" vertical="top" wrapText="1" readingOrder="1"/>
      <protection locked="0"/>
    </xf>
    <xf numFmtId="0" fontId="4" fillId="59" borderId="18" xfId="0" applyFont="1" applyFill="1" applyBorder="1" applyAlignment="1" applyProtection="1">
      <alignment horizontal="center" vertical="top" wrapText="1" readingOrder="1"/>
      <protection locked="0"/>
    </xf>
    <xf numFmtId="167" fontId="2" fillId="0" borderId="14" xfId="0" applyNumberFormat="1" applyFont="1" applyBorder="1" applyAlignment="1" applyProtection="1">
      <alignment vertical="top" wrapText="1" readingOrder="1"/>
      <protection locked="0"/>
    </xf>
    <xf numFmtId="167" fontId="2" fillId="0" borderId="17" xfId="0" applyNumberFormat="1" applyFont="1" applyBorder="1" applyAlignment="1" applyProtection="1">
      <alignment vertical="top" wrapText="1" readingOrder="1"/>
      <protection locked="0"/>
    </xf>
    <xf numFmtId="1" fontId="14" fillId="0" borderId="0" xfId="0" applyNumberFormat="1" applyFont="1" applyBorder="1" applyAlignment="1" applyProtection="1">
      <alignment horizontal="center" vertical="top" wrapText="1"/>
      <protection locked="0"/>
    </xf>
    <xf numFmtId="0" fontId="4" fillId="60" borderId="19" xfId="0" applyFont="1" applyFill="1" applyBorder="1" applyAlignment="1" applyProtection="1">
      <alignment horizontal="center" vertical="top" wrapText="1" readingOrder="1"/>
      <protection locked="0"/>
    </xf>
    <xf numFmtId="0" fontId="4" fillId="60" borderId="18" xfId="0" applyFont="1" applyFill="1" applyBorder="1" applyAlignment="1" applyProtection="1">
      <alignment horizontal="center" vertical="top" wrapText="1" readingOrder="1"/>
      <protection locked="0"/>
    </xf>
    <xf numFmtId="0" fontId="4" fillId="60" borderId="28" xfId="0" applyFont="1" applyFill="1" applyBorder="1" applyAlignment="1" applyProtection="1">
      <alignment horizontal="center" vertical="top" wrapText="1" readingOrder="1"/>
      <protection locked="0"/>
    </xf>
    <xf numFmtId="171" fontId="6" fillId="0" borderId="0" xfId="0" applyNumberFormat="1" applyFont="1" applyBorder="1" applyAlignment="1" applyProtection="1">
      <alignment horizontal="center" vertical="center" wrapText="1" readingOrder="1"/>
      <protection locked="0"/>
    </xf>
    <xf numFmtId="0" fontId="107" fillId="0" borderId="0" xfId="0" applyFont="1" applyAlignment="1">
      <alignment horizontal="center" vertical="center" wrapText="1" readingOrder="1"/>
    </xf>
    <xf numFmtId="0" fontId="5" fillId="0" borderId="0" xfId="0" applyFont="1" applyFill="1" applyBorder="1" applyAlignment="1" applyProtection="1">
      <alignment horizontal="center" vertical="center" wrapText="1" readingOrder="1"/>
      <protection locked="0"/>
    </xf>
    <xf numFmtId="0" fontId="4" fillId="36" borderId="0" xfId="0" applyFont="1" applyFill="1" applyBorder="1" applyAlignment="1" applyProtection="1">
      <alignment horizontal="center" wrapText="1" readingOrder="1"/>
      <protection locked="0"/>
    </xf>
    <xf numFmtId="0" fontId="5" fillId="0" borderId="0" xfId="0" applyFont="1" applyBorder="1" applyAlignment="1" applyProtection="1">
      <alignment horizontal="center" wrapText="1" readingOrder="1"/>
      <protection locked="0"/>
    </xf>
    <xf numFmtId="0" fontId="2" fillId="0" borderId="0" xfId="0" applyFont="1" applyBorder="1" applyAlignment="1" applyProtection="1">
      <alignment horizontal="center" wrapText="1" readingOrder="1"/>
      <protection locked="0"/>
    </xf>
    <xf numFmtId="0" fontId="6" fillId="0" borderId="0" xfId="0" applyFont="1" applyFill="1" applyBorder="1" applyAlignment="1" applyProtection="1">
      <alignment horizontal="center" wrapText="1" readingOrder="1"/>
      <protection locked="0"/>
    </xf>
    <xf numFmtId="0" fontId="5" fillId="0" borderId="0" xfId="0" applyFont="1" applyFill="1" applyBorder="1" applyAlignment="1" applyProtection="1">
      <alignment horizontal="center" wrapText="1" readingOrder="1"/>
      <protection locked="0"/>
    </xf>
    <xf numFmtId="0" fontId="28" fillId="0" borderId="0" xfId="0" applyFont="1" applyBorder="1" applyAlignment="1" applyProtection="1">
      <alignment horizontal="center" wrapText="1" readingOrder="1"/>
      <protection locked="0"/>
    </xf>
    <xf numFmtId="0" fontId="14" fillId="0" borderId="0" xfId="0" applyFont="1" applyBorder="1" applyAlignment="1">
      <alignment horizontal="center" wrapText="1"/>
    </xf>
    <xf numFmtId="0" fontId="0" fillId="0" borderId="0" xfId="0" applyBorder="1" applyAlignment="1">
      <alignment horizontal="center" wrapText="1"/>
    </xf>
    <xf numFmtId="0" fontId="17" fillId="0" borderId="0" xfId="0" applyFont="1" applyBorder="1" applyAlignment="1" applyProtection="1">
      <alignment horizontal="center" vertical="center" wrapText="1" readingOrder="1"/>
      <protection locked="0"/>
    </xf>
    <xf numFmtId="0" fontId="4" fillId="59" borderId="19" xfId="0" applyFont="1" applyFill="1" applyBorder="1" applyAlignment="1" applyProtection="1">
      <alignment horizontal="center" vertical="top" wrapText="1" readingOrder="1"/>
    </xf>
    <xf numFmtId="167" fontId="2" fillId="0" borderId="14" xfId="0" applyNumberFormat="1" applyFont="1" applyBorder="1" applyAlignment="1" applyProtection="1">
      <alignment vertical="top" wrapText="1" readingOrder="1"/>
    </xf>
    <xf numFmtId="167" fontId="2" fillId="0" borderId="17" xfId="0" applyNumberFormat="1" applyFont="1" applyBorder="1" applyAlignment="1" applyProtection="1">
      <alignment vertical="top" wrapText="1" readingOrder="1"/>
    </xf>
    <xf numFmtId="0" fontId="4" fillId="59" borderId="28" xfId="0" applyFont="1" applyFill="1" applyBorder="1" applyAlignment="1" applyProtection="1">
      <alignment horizontal="center" vertical="top" wrapText="1" readingOrder="1"/>
    </xf>
    <xf numFmtId="0" fontId="4" fillId="54" borderId="22" xfId="0" applyFont="1" applyFill="1" applyBorder="1" applyAlignment="1" applyProtection="1">
      <alignment horizontal="center" vertical="top" wrapText="1" readingOrder="1"/>
    </xf>
    <xf numFmtId="0" fontId="4" fillId="60" borderId="19" xfId="0" applyFont="1" applyFill="1" applyBorder="1" applyAlignment="1" applyProtection="1">
      <alignment horizontal="center" vertical="top" wrapText="1" readingOrder="1"/>
    </xf>
    <xf numFmtId="0" fontId="14" fillId="0" borderId="25" xfId="81" applyFont="1" applyBorder="1" applyAlignment="1">
      <alignment horizontal="center" vertical="center"/>
    </xf>
    <xf numFmtId="0" fontId="14" fillId="0" borderId="25" xfId="0" applyFont="1" applyBorder="1" applyAlignment="1" applyProtection="1">
      <alignment horizontal="center" vertical="center" wrapText="1" readingOrder="1"/>
      <protection locked="0"/>
    </xf>
    <xf numFmtId="0" fontId="0" fillId="0" borderId="0" xfId="0" applyBorder="1" applyAlignment="1">
      <alignment horizontal="center" vertical="center"/>
    </xf>
    <xf numFmtId="0" fontId="0" fillId="0" borderId="0" xfId="0" applyProtection="1">
      <protection locked="0"/>
    </xf>
    <xf numFmtId="0" fontId="28" fillId="0" borderId="0" xfId="0" applyFont="1" applyAlignment="1" applyProtection="1">
      <alignment horizontal="center" vertical="center" wrapText="1"/>
      <protection locked="0"/>
    </xf>
    <xf numFmtId="0" fontId="0" fillId="0" borderId="0" xfId="0" applyFill="1" applyBorder="1" applyProtection="1">
      <protection locked="0"/>
    </xf>
    <xf numFmtId="0" fontId="0" fillId="0" borderId="0" xfId="0" applyBorder="1" applyProtection="1">
      <protection locked="0"/>
    </xf>
    <xf numFmtId="0" fontId="14" fillId="0" borderId="0" xfId="0" applyFont="1" applyAlignment="1" applyProtection="1">
      <alignment horizontal="center" vertical="top" readingOrder="1"/>
      <protection locked="0"/>
    </xf>
    <xf numFmtId="0" fontId="14" fillId="0" borderId="0" xfId="0" applyFont="1" applyAlignment="1" applyProtection="1">
      <alignment horizontal="center"/>
      <protection locked="0"/>
    </xf>
    <xf numFmtId="0" fontId="14" fillId="0" borderId="25" xfId="0" applyFont="1" applyBorder="1" applyAlignment="1" applyProtection="1">
      <alignment horizontal="center" vertical="center"/>
      <protection locked="0"/>
    </xf>
    <xf numFmtId="0" fontId="14" fillId="0" borderId="25" xfId="8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14" fontId="14" fillId="0" borderId="0" xfId="0" applyNumberFormat="1" applyFont="1" applyBorder="1" applyAlignment="1" applyProtection="1">
      <alignment horizontal="center" vertical="center" wrapText="1" readingOrder="1"/>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8" fillId="0" borderId="0" xfId="0" applyFont="1" applyAlignment="1" applyProtection="1">
      <alignment horizontal="left" vertical="center" wrapText="1"/>
      <protection locked="0"/>
    </xf>
    <xf numFmtId="0" fontId="14" fillId="0" borderId="25" xfId="0" applyFont="1" applyFill="1" applyBorder="1" applyAlignment="1">
      <alignment horizontal="center" vertical="center"/>
    </xf>
    <xf numFmtId="0" fontId="111" fillId="0" borderId="0" xfId="0" applyFont="1" applyFill="1" applyBorder="1" applyAlignment="1">
      <alignment horizontal="left" vertical="top" wrapText="1" readingOrder="1"/>
    </xf>
    <xf numFmtId="0" fontId="14" fillId="0" borderId="4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3" fillId="0" borderId="0" xfId="0" applyFont="1" applyFill="1" applyBorder="1" applyProtection="1">
      <protection locked="0"/>
    </xf>
    <xf numFmtId="167" fontId="2" fillId="0" borderId="14" xfId="0" applyNumberFormat="1" applyFont="1" applyBorder="1" applyAlignment="1" applyProtection="1">
      <alignment horizontal="center" vertical="center" wrapText="1" readingOrder="1"/>
    </xf>
    <xf numFmtId="0" fontId="3" fillId="0" borderId="0" xfId="0" applyFont="1" applyFill="1" applyBorder="1" applyAlignment="1" applyProtection="1">
      <alignment horizontal="center" vertical="center"/>
      <protection locked="0"/>
    </xf>
    <xf numFmtId="0" fontId="107" fillId="0" borderId="0" xfId="0" applyFont="1" applyBorder="1" applyAlignment="1" applyProtection="1">
      <alignment horizontal="left" vertical="top" wrapText="1" readingOrder="1"/>
      <protection locked="0"/>
    </xf>
    <xf numFmtId="0" fontId="107" fillId="0" borderId="0" xfId="0" applyFont="1" applyBorder="1" applyAlignment="1" applyProtection="1">
      <alignment horizontal="center" vertical="top" wrapText="1" readingOrder="1"/>
      <protection locked="0"/>
    </xf>
    <xf numFmtId="0" fontId="107" fillId="0" borderId="0" xfId="0" applyFont="1" applyBorder="1" applyAlignment="1" applyProtection="1">
      <alignment horizontal="center" vertical="center" wrapText="1" readingOrder="1"/>
      <protection locked="0"/>
    </xf>
    <xf numFmtId="165" fontId="107" fillId="0" borderId="0" xfId="0" applyNumberFormat="1" applyFont="1" applyBorder="1" applyAlignment="1" applyProtection="1">
      <alignment horizontal="center" vertical="center" wrapText="1" readingOrder="1"/>
      <protection locked="0"/>
    </xf>
    <xf numFmtId="166" fontId="107" fillId="0" borderId="0" xfId="0" applyNumberFormat="1" applyFont="1" applyBorder="1" applyAlignment="1" applyProtection="1">
      <alignment horizontal="center" vertical="center" wrapText="1" readingOrder="1"/>
      <protection locked="0"/>
    </xf>
    <xf numFmtId="0" fontId="3" fillId="0" borderId="0" xfId="0" applyFont="1" applyBorder="1" applyProtection="1">
      <protection locked="0"/>
    </xf>
    <xf numFmtId="0" fontId="0" fillId="0" borderId="0" xfId="0" applyFont="1" applyBorder="1" applyAlignment="1" applyProtection="1">
      <protection locked="0"/>
    </xf>
    <xf numFmtId="1" fontId="107" fillId="0" borderId="13" xfId="0" applyNumberFormat="1" applyFont="1" applyBorder="1" applyAlignment="1" applyProtection="1">
      <alignment horizontal="center" vertical="center" wrapText="1" readingOrder="1"/>
      <protection locked="0"/>
    </xf>
    <xf numFmtId="1" fontId="6" fillId="0" borderId="0" xfId="0" applyNumberFormat="1" applyFont="1" applyBorder="1" applyAlignment="1" applyProtection="1">
      <alignment horizontal="center" vertical="center" wrapText="1" readingOrder="1"/>
      <protection locked="0"/>
    </xf>
    <xf numFmtId="1" fontId="6" fillId="0" borderId="13" xfId="0" applyNumberFormat="1" applyFont="1" applyBorder="1" applyAlignment="1" applyProtection="1">
      <alignment horizontal="center" vertical="center" wrapText="1" readingOrder="1"/>
      <protection locked="0"/>
    </xf>
    <xf numFmtId="0" fontId="14" fillId="0" borderId="25" xfId="0" applyFont="1" applyBorder="1" applyAlignment="1" applyProtection="1">
      <alignment horizontal="center" vertical="center" wrapText="1"/>
      <protection locked="0"/>
    </xf>
    <xf numFmtId="0" fontId="73" fillId="0" borderId="0" xfId="0" applyFont="1" applyAlignment="1" applyProtection="1">
      <alignment horizontal="center"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horizontal="center" wrapText="1"/>
      <protection locked="0"/>
    </xf>
    <xf numFmtId="171" fontId="2" fillId="0" borderId="0" xfId="0" applyNumberFormat="1" applyFont="1" applyFill="1" applyBorder="1" applyAlignment="1" applyProtection="1">
      <alignment horizontal="center" vertical="center" wrapText="1" readingOrder="1"/>
      <protection locked="0"/>
    </xf>
    <xf numFmtId="0" fontId="30" fillId="0" borderId="0" xfId="0" applyFont="1" applyFill="1" applyBorder="1" applyAlignment="1" applyProtection="1">
      <alignment horizontal="center" vertical="center" wrapText="1" readingOrder="1"/>
      <protection locked="0"/>
    </xf>
    <xf numFmtId="0" fontId="119" fillId="0" borderId="0" xfId="0" applyFont="1" applyBorder="1" applyAlignment="1" applyProtection="1">
      <alignment horizontal="center" vertical="center" wrapText="1" readingOrder="1"/>
      <protection locked="0"/>
    </xf>
    <xf numFmtId="168" fontId="119" fillId="0" borderId="0" xfId="0" applyNumberFormat="1" applyFont="1" applyBorder="1" applyAlignment="1" applyProtection="1">
      <alignment horizontal="center" vertical="center" wrapText="1" readingOrder="1"/>
      <protection locked="0"/>
    </xf>
    <xf numFmtId="0" fontId="119" fillId="0" borderId="0" xfId="0" applyFont="1" applyBorder="1" applyAlignment="1" applyProtection="1">
      <alignment vertical="top" wrapText="1" readingOrder="1"/>
      <protection locked="0"/>
    </xf>
    <xf numFmtId="181" fontId="119" fillId="0" borderId="41" xfId="0" applyNumberFormat="1" applyFont="1" applyBorder="1" applyAlignment="1" applyProtection="1">
      <alignment vertical="top" wrapText="1" readingOrder="1"/>
      <protection locked="0"/>
    </xf>
    <xf numFmtId="181" fontId="119" fillId="0" borderId="0" xfId="0" applyNumberFormat="1" applyFont="1" applyBorder="1" applyAlignment="1" applyProtection="1">
      <alignment vertical="top" wrapText="1" readingOrder="1"/>
      <protection locked="0"/>
    </xf>
    <xf numFmtId="167" fontId="119" fillId="0" borderId="42" xfId="0" applyNumberFormat="1" applyFont="1" applyBorder="1" applyAlignment="1" applyProtection="1">
      <alignment vertical="top" wrapText="1" readingOrder="1"/>
    </xf>
    <xf numFmtId="181" fontId="119" fillId="0" borderId="41" xfId="0" applyNumberFormat="1" applyFont="1" applyBorder="1" applyAlignment="1" applyProtection="1">
      <alignment horizontal="center" vertical="top" wrapText="1" readingOrder="1"/>
      <protection locked="0"/>
    </xf>
    <xf numFmtId="181" fontId="119" fillId="0" borderId="0" xfId="0" applyNumberFormat="1" applyFont="1" applyBorder="1" applyAlignment="1" applyProtection="1">
      <alignment horizontal="center" vertical="top" wrapText="1" readingOrder="1"/>
      <protection locked="0"/>
    </xf>
    <xf numFmtId="0" fontId="73" fillId="0" borderId="0" xfId="0" applyFont="1" applyAlignment="1" applyProtection="1">
      <alignment horizontal="center" wrapText="1"/>
      <protection locked="0"/>
    </xf>
    <xf numFmtId="167" fontId="2" fillId="0" borderId="14" xfId="0" applyNumberFormat="1" applyFont="1" applyBorder="1" applyAlignment="1" applyProtection="1">
      <alignment horizontal="center" vertical="top" wrapText="1" readingOrder="1"/>
    </xf>
    <xf numFmtId="165" fontId="76" fillId="0" borderId="0" xfId="0" applyNumberFormat="1" applyFont="1" applyBorder="1" applyAlignment="1" applyProtection="1">
      <alignment horizontal="center" vertical="center" wrapText="1" readingOrder="1"/>
      <protection locked="0"/>
    </xf>
    <xf numFmtId="166" fontId="76" fillId="0" borderId="0" xfId="0" applyNumberFormat="1" applyFont="1" applyBorder="1" applyAlignment="1" applyProtection="1">
      <alignment horizontal="center" vertical="center" wrapText="1" readingOrder="1"/>
      <protection locked="0"/>
    </xf>
    <xf numFmtId="165" fontId="76" fillId="57" borderId="0" xfId="0" applyNumberFormat="1" applyFont="1" applyFill="1" applyBorder="1" applyAlignment="1" applyProtection="1">
      <alignment horizontal="center" vertical="center" wrapText="1" readingOrder="1"/>
      <protection locked="0"/>
    </xf>
    <xf numFmtId="0" fontId="76" fillId="0" borderId="0" xfId="0" applyFont="1" applyBorder="1" applyAlignment="1" applyProtection="1">
      <alignment horizontal="center" vertical="center" wrapText="1" readingOrder="1"/>
      <protection locked="0"/>
    </xf>
    <xf numFmtId="0" fontId="120" fillId="0" borderId="0" xfId="0" applyFont="1" applyAlignment="1">
      <alignment horizontal="center" vertical="center"/>
    </xf>
    <xf numFmtId="0" fontId="77" fillId="0" borderId="0" xfId="0" applyFont="1" applyBorder="1" applyAlignment="1">
      <alignment horizontal="center" vertical="center"/>
    </xf>
    <xf numFmtId="165" fontId="27" fillId="57" borderId="0" xfId="0" applyNumberFormat="1" applyFont="1" applyFill="1" applyBorder="1" applyAlignment="1" applyProtection="1">
      <alignment horizontal="center" vertical="center" wrapText="1" readingOrder="1"/>
      <protection locked="0"/>
    </xf>
    <xf numFmtId="0" fontId="78" fillId="0" borderId="0" xfId="0" applyFont="1" applyAlignment="1">
      <alignment horizontal="center" vertical="center"/>
    </xf>
    <xf numFmtId="0" fontId="77" fillId="0" borderId="0" xfId="0" applyFont="1" applyFill="1" applyBorder="1" applyAlignment="1">
      <alignment horizontal="center" vertical="center"/>
    </xf>
    <xf numFmtId="0" fontId="28" fillId="0" borderId="0" xfId="0" applyFont="1" applyBorder="1" applyAlignment="1">
      <alignment horizontal="center" vertical="center"/>
    </xf>
    <xf numFmtId="0" fontId="28" fillId="0" borderId="0" xfId="0" applyFont="1" applyFill="1" applyBorder="1" applyAlignment="1">
      <alignment horizontal="center" vertical="center"/>
    </xf>
    <xf numFmtId="0" fontId="0" fillId="0" borderId="0" xfId="0" applyFill="1" applyBorder="1" applyAlignment="1" applyProtection="1">
      <alignment wrapText="1"/>
      <protection locked="0"/>
    </xf>
    <xf numFmtId="0" fontId="3" fillId="0" borderId="0" xfId="0" applyFont="1" applyFill="1" applyBorder="1" applyAlignment="1">
      <alignment wrapText="1"/>
    </xf>
    <xf numFmtId="9" fontId="0" fillId="0" borderId="0" xfId="0" applyNumberFormat="1" applyFill="1"/>
    <xf numFmtId="0" fontId="105" fillId="0" borderId="0" xfId="0" applyFont="1" applyFill="1"/>
    <xf numFmtId="0" fontId="12" fillId="0" borderId="0" xfId="0" applyFont="1" applyAlignment="1">
      <alignment horizontal="center" vertical="center"/>
    </xf>
    <xf numFmtId="0" fontId="77" fillId="0" borderId="0" xfId="0" applyFont="1" applyAlignment="1">
      <alignment horizontal="center" vertical="center"/>
    </xf>
    <xf numFmtId="0" fontId="77" fillId="0" borderId="0" xfId="0" applyFont="1" applyAlignment="1">
      <alignment horizontal="center" vertical="center" wrapText="1"/>
    </xf>
    <xf numFmtId="182" fontId="77" fillId="0" borderId="0" xfId="0" applyNumberFormat="1" applyFont="1" applyAlignment="1">
      <alignment horizontal="center" vertical="center"/>
    </xf>
    <xf numFmtId="0" fontId="77" fillId="0" borderId="0" xfId="0" applyFont="1" applyFill="1" applyAlignment="1">
      <alignment horizontal="center" vertical="center"/>
    </xf>
    <xf numFmtId="0" fontId="77" fillId="0" borderId="0" xfId="0" applyFont="1" applyFill="1" applyAlignment="1">
      <alignment horizontal="center" vertical="center" wrapText="1"/>
    </xf>
    <xf numFmtId="0" fontId="77" fillId="0" borderId="29" xfId="0" applyFont="1" applyBorder="1" applyAlignment="1">
      <alignment horizontal="center" vertical="center"/>
    </xf>
    <xf numFmtId="0" fontId="77" fillId="0" borderId="29" xfId="0" applyFont="1" applyBorder="1" applyAlignment="1">
      <alignment horizontal="center" vertical="center" wrapText="1"/>
    </xf>
    <xf numFmtId="0" fontId="28" fillId="0" borderId="0" xfId="0" applyFont="1" applyBorder="1" applyAlignment="1" applyProtection="1">
      <alignment horizontal="center" vertical="center" wrapText="1"/>
      <protection locked="0"/>
    </xf>
    <xf numFmtId="1" fontId="2" fillId="0" borderId="13" xfId="0" applyNumberFormat="1" applyFont="1" applyFill="1" applyBorder="1" applyAlignment="1" applyProtection="1">
      <alignment horizontal="center" vertical="center" wrapText="1" readingOrder="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27" fillId="0" borderId="13" xfId="0" applyFont="1" applyFill="1" applyBorder="1" applyAlignment="1" applyProtection="1">
      <alignment horizontal="center" vertical="center" wrapText="1" readingOrder="1"/>
      <protection locked="0"/>
    </xf>
    <xf numFmtId="0" fontId="27" fillId="0" borderId="14" xfId="0" applyFont="1" applyBorder="1" applyAlignment="1" applyProtection="1">
      <alignment horizontal="center" vertical="center" wrapText="1" readingOrder="1"/>
      <protection locked="0"/>
    </xf>
    <xf numFmtId="165" fontId="27" fillId="0" borderId="14" xfId="0" applyNumberFormat="1" applyFont="1" applyBorder="1" applyAlignment="1" applyProtection="1">
      <alignment horizontal="center" vertical="center" wrapText="1" readingOrder="1"/>
      <protection locked="0"/>
    </xf>
    <xf numFmtId="165" fontId="2" fillId="0" borderId="13" xfId="0" applyNumberFormat="1" applyFont="1" applyFill="1" applyBorder="1" applyAlignment="1" applyProtection="1">
      <alignment horizontal="center" vertical="center" wrapText="1" readingOrder="1"/>
      <protection locked="0"/>
    </xf>
    <xf numFmtId="165" fontId="2" fillId="0" borderId="14" xfId="0" applyNumberFormat="1" applyFont="1" applyBorder="1" applyAlignment="1" applyProtection="1">
      <alignment horizontal="center" vertical="center" wrapText="1" readingOrder="1"/>
      <protection locked="0"/>
    </xf>
    <xf numFmtId="166" fontId="2" fillId="0" borderId="14" xfId="0" applyNumberFormat="1" applyFont="1" applyBorder="1" applyAlignment="1" applyProtection="1">
      <alignment horizontal="center" vertical="center" wrapText="1" readingOrder="1"/>
      <protection locked="0"/>
    </xf>
    <xf numFmtId="165" fontId="27" fillId="0" borderId="13" xfId="0" applyNumberFormat="1" applyFont="1" applyBorder="1" applyAlignment="1" applyProtection="1">
      <alignment horizontal="center" vertical="center" wrapText="1" readingOrder="1"/>
      <protection locked="0"/>
    </xf>
    <xf numFmtId="0" fontId="2" fillId="0" borderId="13" xfId="0" applyFont="1" applyFill="1" applyBorder="1" applyAlignment="1" applyProtection="1">
      <alignment horizontal="center" vertical="center" wrapText="1" readingOrder="1"/>
      <protection locked="0"/>
    </xf>
    <xf numFmtId="166" fontId="27" fillId="0" borderId="14" xfId="0" applyNumberFormat="1" applyFont="1" applyBorder="1" applyAlignment="1" applyProtection="1">
      <alignment horizontal="center" vertical="center" wrapText="1" readingOrder="1"/>
      <protection locked="0"/>
    </xf>
    <xf numFmtId="1" fontId="2" fillId="0" borderId="0" xfId="0" applyNumberFormat="1" applyFont="1" applyFill="1" applyBorder="1" applyAlignment="1" applyProtection="1">
      <alignment horizontal="center" vertical="center" wrapText="1" readingOrder="1"/>
      <protection locked="0"/>
    </xf>
    <xf numFmtId="167" fontId="2" fillId="0" borderId="14" xfId="0" applyNumberFormat="1" applyFont="1" applyBorder="1" applyAlignment="1" applyProtection="1">
      <alignment horizontal="center" vertical="center" wrapText="1" readingOrder="1"/>
      <protection locked="0"/>
    </xf>
    <xf numFmtId="0" fontId="28" fillId="0" borderId="0" xfId="0" applyFont="1" applyAlignment="1" applyProtection="1">
      <alignment horizontal="center" vertical="center"/>
      <protection locked="0"/>
    </xf>
    <xf numFmtId="1" fontId="0" fillId="0" borderId="13" xfId="0" applyNumberFormat="1" applyBorder="1" applyAlignment="1" applyProtection="1">
      <alignment horizontal="center" vertical="center" wrapText="1"/>
      <protection locked="0"/>
    </xf>
    <xf numFmtId="1" fontId="28" fillId="0" borderId="13" xfId="0" applyNumberFormat="1" applyFont="1" applyBorder="1" applyAlignment="1" applyProtection="1">
      <alignment horizontal="center" vertical="center" wrapText="1"/>
      <protection locked="0"/>
    </xf>
    <xf numFmtId="1" fontId="27" fillId="0" borderId="0" xfId="0" applyNumberFormat="1" applyFont="1" applyBorder="1" applyAlignment="1" applyProtection="1">
      <alignment horizontal="center" vertical="center" wrapText="1" readingOrder="1"/>
      <protection locked="0"/>
    </xf>
    <xf numFmtId="167" fontId="27" fillId="0" borderId="14" xfId="0" applyNumberFormat="1" applyFont="1" applyBorder="1" applyAlignment="1" applyProtection="1">
      <alignment horizontal="center" vertical="center" wrapText="1" readingOrder="1"/>
    </xf>
    <xf numFmtId="1" fontId="27" fillId="0" borderId="13" xfId="0" applyNumberFormat="1" applyFont="1" applyBorder="1" applyAlignment="1" applyProtection="1">
      <alignment horizontal="center" vertical="center" wrapText="1" readingOrder="1"/>
      <protection locked="0"/>
    </xf>
    <xf numFmtId="0" fontId="14" fillId="0" borderId="4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readingOrder="1"/>
      <protection locked="0"/>
    </xf>
    <xf numFmtId="0" fontId="0" fillId="0" borderId="0" xfId="0" applyBorder="1" applyAlignment="1" applyProtection="1">
      <alignment horizontal="center" vertical="center" readingOrder="1"/>
      <protection locked="0"/>
    </xf>
    <xf numFmtId="0" fontId="3" fillId="0" borderId="0" xfId="0" applyFont="1" applyAlignment="1">
      <alignment horizontal="center" vertical="center"/>
    </xf>
    <xf numFmtId="0" fontId="78" fillId="0" borderId="0" xfId="0" applyFont="1" applyAlignment="1">
      <alignment horizontal="center" vertical="center" wrapText="1"/>
    </xf>
    <xf numFmtId="0" fontId="14" fillId="0" borderId="30" xfId="0" applyFont="1" applyBorder="1" applyAlignment="1" applyProtection="1">
      <alignment horizontal="center" vertical="center"/>
      <protection locked="0"/>
    </xf>
    <xf numFmtId="175" fontId="107" fillId="0" borderId="0" xfId="0" applyNumberFormat="1" applyFont="1" applyBorder="1" applyAlignment="1" applyProtection="1">
      <alignment horizontal="center" vertical="center" wrapText="1"/>
      <protection locked="0"/>
    </xf>
    <xf numFmtId="176" fontId="107" fillId="0" borderId="0" xfId="0" applyNumberFormat="1" applyFont="1" applyBorder="1" applyAlignment="1" applyProtection="1">
      <alignment horizontal="center" vertical="center" wrapText="1"/>
      <protection locked="0"/>
    </xf>
    <xf numFmtId="0" fontId="107" fillId="0" borderId="0" xfId="0" applyFont="1" applyBorder="1" applyAlignment="1" applyProtection="1">
      <alignment horizontal="center" vertical="center" wrapText="1"/>
      <protection locked="0"/>
    </xf>
    <xf numFmtId="1" fontId="107" fillId="0" borderId="13" xfId="0" applyNumberFormat="1" applyFont="1" applyBorder="1" applyAlignment="1" applyProtection="1">
      <alignment horizontal="center" vertical="center" wrapText="1"/>
      <protection locked="0"/>
    </xf>
    <xf numFmtId="1" fontId="107" fillId="0" borderId="0" xfId="0" applyNumberFormat="1" applyFont="1" applyBorder="1" applyAlignment="1" applyProtection="1">
      <alignment horizontal="center" vertical="center" wrapText="1"/>
      <protection locked="0"/>
    </xf>
    <xf numFmtId="167" fontId="107" fillId="0" borderId="14" xfId="0" applyNumberFormat="1" applyFont="1" applyBorder="1" applyAlignment="1" applyProtection="1">
      <alignment horizontal="center" vertical="center" wrapText="1"/>
    </xf>
    <xf numFmtId="1" fontId="0" fillId="0" borderId="0" xfId="0" applyNumberFormat="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1" fontId="77" fillId="0" borderId="0" xfId="0" applyNumberFormat="1" applyFont="1" applyBorder="1" applyAlignment="1" applyProtection="1">
      <alignment horizontal="center" vertical="center" wrapText="1"/>
      <protection locked="0"/>
    </xf>
    <xf numFmtId="1" fontId="28" fillId="0" borderId="0" xfId="0" applyNumberFormat="1"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4" fontId="77" fillId="0" borderId="0" xfId="0" applyNumberFormat="1" applyFont="1" applyAlignment="1">
      <alignment horizontal="center" vertical="center"/>
    </xf>
    <xf numFmtId="0" fontId="118" fillId="0" borderId="0" xfId="0" applyFont="1" applyBorder="1" applyAlignment="1" applyProtection="1">
      <alignment horizontal="center" vertical="center" wrapText="1" readingOrder="1"/>
      <protection locked="0"/>
    </xf>
    <xf numFmtId="1" fontId="14" fillId="0" borderId="13" xfId="0" applyNumberFormat="1" applyFont="1" applyBorder="1" applyAlignment="1">
      <alignment horizontal="center" vertical="center" wrapText="1"/>
    </xf>
    <xf numFmtId="1" fontId="14" fillId="0" borderId="0" xfId="0" applyNumberFormat="1" applyFont="1" applyBorder="1" applyAlignment="1">
      <alignment horizontal="center" vertical="center"/>
    </xf>
    <xf numFmtId="1" fontId="14" fillId="0" borderId="13" xfId="0" applyNumberFormat="1" applyFont="1" applyBorder="1" applyAlignment="1">
      <alignment horizontal="center" vertical="center"/>
    </xf>
    <xf numFmtId="0" fontId="78" fillId="0" borderId="0" xfId="0" applyFont="1" applyAlignment="1" applyProtection="1">
      <alignment horizontal="center" vertical="center" wrapText="1"/>
      <protection locked="0"/>
    </xf>
    <xf numFmtId="0" fontId="80" fillId="0" borderId="0" xfId="0" applyFont="1" applyAlignment="1">
      <alignment horizontal="center" vertical="center" wrapText="1"/>
    </xf>
    <xf numFmtId="0" fontId="17" fillId="0" borderId="25" xfId="0" applyFont="1" applyFill="1" applyBorder="1" applyAlignment="1" applyProtection="1">
      <alignment horizontal="center" vertical="center" wrapText="1" readingOrder="1"/>
      <protection locked="0"/>
    </xf>
    <xf numFmtId="0" fontId="0" fillId="0" borderId="0" xfId="0" applyFill="1" applyBorder="1" applyAlignment="1" applyProtection="1">
      <alignment horizontal="center" vertical="center" wrapText="1"/>
      <protection locked="0"/>
    </xf>
    <xf numFmtId="0" fontId="14" fillId="0" borderId="0" xfId="0" applyFont="1" applyBorder="1" applyAlignment="1">
      <alignment horizontal="center" vertical="center"/>
    </xf>
    <xf numFmtId="1" fontId="0" fillId="0" borderId="0" xfId="0" applyNumberFormat="1" applyBorder="1" applyAlignment="1">
      <alignment horizontal="center" vertical="center"/>
    </xf>
    <xf numFmtId="0" fontId="73" fillId="0" borderId="25"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18" fillId="0" borderId="30" xfId="0" applyFont="1" applyBorder="1" applyAlignment="1" applyProtection="1">
      <alignment horizontal="center" vertical="center" wrapText="1" readingOrder="1"/>
      <protection locked="0"/>
    </xf>
    <xf numFmtId="1" fontId="107" fillId="0" borderId="0" xfId="0" applyNumberFormat="1" applyFont="1" applyBorder="1" applyAlignment="1" applyProtection="1">
      <alignment horizontal="center" vertical="center" wrapText="1" readingOrder="1"/>
      <protection locked="0"/>
    </xf>
    <xf numFmtId="167" fontId="107" fillId="0" borderId="14" xfId="0" applyNumberFormat="1" applyFont="1" applyBorder="1" applyAlignment="1" applyProtection="1">
      <alignment horizontal="center" vertical="center" wrapText="1" readingOrder="1"/>
    </xf>
    <xf numFmtId="0" fontId="14" fillId="0" borderId="25"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32" fillId="0" borderId="0" xfId="0" applyFont="1" applyBorder="1" applyAlignment="1" applyProtection="1">
      <alignment horizontal="center" vertical="center" wrapText="1"/>
      <protection locked="0"/>
    </xf>
    <xf numFmtId="0" fontId="81" fillId="0" borderId="0" xfId="0" applyFont="1" applyFill="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readingOrder="1"/>
      <protection locked="0"/>
    </xf>
    <xf numFmtId="170" fontId="14" fillId="0" borderId="0" xfId="0" applyNumberFormat="1" applyFont="1" applyBorder="1" applyAlignment="1" applyProtection="1">
      <alignment horizontal="center" vertical="center" wrapText="1" readingOrder="1"/>
      <protection locked="0"/>
    </xf>
    <xf numFmtId="0" fontId="29" fillId="0" borderId="0" xfId="0" applyFont="1" applyBorder="1" applyAlignment="1" applyProtection="1">
      <alignment horizontal="center" vertical="center" wrapText="1" readingOrder="1"/>
      <protection locked="0"/>
    </xf>
    <xf numFmtId="0" fontId="81" fillId="0" borderId="0" xfId="0" applyFont="1" applyFill="1" applyBorder="1" applyAlignment="1" applyProtection="1">
      <alignment horizontal="center" vertical="center"/>
      <protection locked="0"/>
    </xf>
    <xf numFmtId="1" fontId="6" fillId="0" borderId="31" xfId="0" applyNumberFormat="1" applyFont="1" applyFill="1" applyBorder="1" applyAlignment="1" applyProtection="1">
      <alignment horizontal="center" vertical="center" wrapText="1" readingOrder="1"/>
      <protection locked="0"/>
    </xf>
    <xf numFmtId="167" fontId="2" fillId="0" borderId="32" xfId="0" applyNumberFormat="1" applyFont="1" applyBorder="1" applyAlignment="1" applyProtection="1">
      <alignment horizontal="center" vertical="center" wrapText="1" readingOrder="1"/>
    </xf>
    <xf numFmtId="1" fontId="2" fillId="0" borderId="31" xfId="0" applyNumberFormat="1" applyFont="1" applyBorder="1" applyAlignment="1" applyProtection="1">
      <alignment horizontal="center" vertical="center" wrapText="1" readingOrder="1"/>
      <protection locked="0"/>
    </xf>
    <xf numFmtId="0" fontId="6" fillId="0" borderId="0" xfId="0" applyFont="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28" fillId="0" borderId="0" xfId="0" applyFont="1" applyAlignment="1" applyProtection="1">
      <alignment horizontal="center" vertical="top" wrapText="1"/>
      <protection locked="0"/>
    </xf>
    <xf numFmtId="0" fontId="14" fillId="0" borderId="0" xfId="0"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readingOrder="1"/>
      <protection locked="0"/>
    </xf>
    <xf numFmtId="0" fontId="17" fillId="58" borderId="25" xfId="0" applyFont="1" applyFill="1" applyBorder="1" applyAlignment="1" applyProtection="1">
      <alignment horizontal="center" vertical="center" wrapText="1" readingOrder="1"/>
      <protection locked="0"/>
    </xf>
    <xf numFmtId="0" fontId="122" fillId="0" borderId="25" xfId="0" applyFont="1" applyBorder="1" applyAlignment="1" applyProtection="1">
      <alignment horizontal="center" vertical="center"/>
      <protection locked="0"/>
    </xf>
    <xf numFmtId="0" fontId="122" fillId="0" borderId="0" xfId="0" applyFont="1" applyFill="1" applyBorder="1" applyAlignment="1" applyProtection="1">
      <alignment horizontal="center" vertical="center" wrapText="1" readingOrder="1"/>
      <protection locked="0"/>
    </xf>
    <xf numFmtId="167" fontId="6" fillId="0" borderId="14" xfId="0" applyNumberFormat="1" applyFont="1" applyBorder="1" applyAlignment="1" applyProtection="1">
      <alignment horizontal="center" vertical="center" wrapText="1" readingOrder="1"/>
    </xf>
    <xf numFmtId="167" fontId="6" fillId="0" borderId="14" xfId="0" applyNumberFormat="1" applyFont="1" applyFill="1" applyBorder="1" applyAlignment="1" applyProtection="1">
      <alignment horizontal="center" vertical="center" wrapText="1" readingOrder="1"/>
    </xf>
    <xf numFmtId="0" fontId="14" fillId="0" borderId="25" xfId="0" quotePrefix="1" applyFont="1" applyBorder="1" applyAlignment="1" applyProtection="1">
      <alignment horizontal="center" vertical="center"/>
      <protection locked="0"/>
    </xf>
    <xf numFmtId="0" fontId="28" fillId="0" borderId="0" xfId="0" applyFont="1" applyFill="1" applyAlignment="1" applyProtection="1">
      <alignment horizontal="center" vertical="center" wrapText="1"/>
      <protection locked="0"/>
    </xf>
    <xf numFmtId="1" fontId="14" fillId="0" borderId="0" xfId="0" applyNumberFormat="1" applyFont="1" applyBorder="1" applyAlignment="1" applyProtection="1">
      <alignment horizontal="center" vertical="center" wrapText="1" readingOrder="1"/>
      <protection locked="0"/>
    </xf>
    <xf numFmtId="183" fontId="2" fillId="0" borderId="13" xfId="0" applyNumberFormat="1" applyFont="1" applyBorder="1" applyAlignment="1" applyProtection="1">
      <alignment horizontal="center" vertical="center" wrapText="1" readingOrder="1"/>
      <protection locked="0"/>
    </xf>
    <xf numFmtId="183" fontId="2" fillId="0" borderId="0" xfId="0" applyNumberFormat="1" applyFont="1" applyBorder="1" applyAlignment="1" applyProtection="1">
      <alignment horizontal="center" vertical="center" wrapText="1" readingOrder="1"/>
      <protection locked="0"/>
    </xf>
    <xf numFmtId="2" fontId="2" fillId="0" borderId="14" xfId="0" applyNumberFormat="1" applyFont="1" applyBorder="1" applyAlignment="1" applyProtection="1">
      <alignment horizontal="center" vertical="center" wrapText="1" readingOrder="1"/>
    </xf>
    <xf numFmtId="1" fontId="12" fillId="0" borderId="0" xfId="0" applyNumberFormat="1"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14" fillId="0" borderId="25" xfId="95" applyFont="1" applyBorder="1" applyAlignment="1" applyProtection="1">
      <alignment horizontal="center" vertical="center"/>
      <protection locked="0"/>
    </xf>
    <xf numFmtId="0" fontId="2" fillId="0" borderId="0" xfId="95" applyFont="1" applyFill="1" applyBorder="1" applyAlignment="1" applyProtection="1">
      <alignment horizontal="center" vertical="center" wrapText="1" readingOrder="1"/>
      <protection locked="0"/>
    </xf>
    <xf numFmtId="168" fontId="54" fillId="0" borderId="0" xfId="95" applyNumberFormat="1" applyFont="1" applyFill="1" applyBorder="1" applyAlignment="1" applyProtection="1">
      <alignment horizontal="center" vertical="center" wrapText="1" readingOrder="1"/>
      <protection locked="0"/>
    </xf>
    <xf numFmtId="168" fontId="2" fillId="0" borderId="0" xfId="95" applyNumberFormat="1" applyFont="1" applyFill="1" applyBorder="1" applyAlignment="1" applyProtection="1">
      <alignment horizontal="center" vertical="center" wrapText="1" readingOrder="1"/>
      <protection locked="0"/>
    </xf>
    <xf numFmtId="168" fontId="6" fillId="0" borderId="0" xfId="95" applyNumberFormat="1" applyFont="1" applyFill="1" applyBorder="1" applyAlignment="1" applyProtection="1">
      <alignment horizontal="center" vertical="center" wrapText="1" readingOrder="1"/>
      <protection locked="0"/>
    </xf>
    <xf numFmtId="169" fontId="2" fillId="0" borderId="0" xfId="95" applyNumberFormat="1" applyFont="1" applyFill="1" applyBorder="1" applyAlignment="1" applyProtection="1">
      <alignment horizontal="center" vertical="center" wrapText="1" readingOrder="1"/>
      <protection locked="0"/>
    </xf>
    <xf numFmtId="0" fontId="14" fillId="0" borderId="0" xfId="95" applyFont="1" applyFill="1" applyBorder="1" applyAlignment="1" applyProtection="1">
      <alignment horizontal="center" vertical="center" wrapText="1" readingOrder="1"/>
      <protection locked="0"/>
    </xf>
    <xf numFmtId="0" fontId="14" fillId="0" borderId="0" xfId="95" applyFont="1" applyAlignment="1" applyProtection="1">
      <alignment horizontal="center" vertical="center"/>
      <protection locked="0"/>
    </xf>
    <xf numFmtId="0" fontId="14" fillId="61" borderId="0" xfId="95" applyFont="1" applyFill="1" applyBorder="1" applyAlignment="1" applyProtection="1">
      <alignment horizontal="center" vertical="center" wrapText="1" readingOrder="1"/>
      <protection locked="0"/>
    </xf>
    <xf numFmtId="0" fontId="14" fillId="0" borderId="0" xfId="95" applyFont="1" applyBorder="1" applyAlignment="1" applyProtection="1">
      <alignment horizontal="center" vertical="center" wrapText="1" readingOrder="1"/>
      <protection locked="0"/>
    </xf>
    <xf numFmtId="0" fontId="2" fillId="0" borderId="0" xfId="95" applyFont="1" applyBorder="1" applyAlignment="1" applyProtection="1">
      <alignment horizontal="center" vertical="center" wrapText="1" readingOrder="1"/>
      <protection locked="0"/>
    </xf>
    <xf numFmtId="0" fontId="28" fillId="61" borderId="0" xfId="0" applyFont="1" applyFill="1" applyAlignment="1" applyProtection="1">
      <alignment horizontal="center" vertical="center" wrapText="1"/>
      <protection locked="0"/>
    </xf>
    <xf numFmtId="168" fontId="2" fillId="0" borderId="0" xfId="95" applyNumberFormat="1" applyFont="1" applyBorder="1" applyAlignment="1" applyProtection="1">
      <alignment horizontal="center" vertical="center" wrapText="1" readingOrder="1"/>
      <protection locked="0"/>
    </xf>
    <xf numFmtId="168" fontId="6" fillId="0" borderId="0" xfId="95" applyNumberFormat="1" applyFont="1" applyBorder="1" applyAlignment="1" applyProtection="1">
      <alignment horizontal="center" vertical="center" wrapText="1" readingOrder="1"/>
      <protection locked="0"/>
    </xf>
    <xf numFmtId="0" fontId="55" fillId="0" borderId="0" xfId="95" applyFont="1" applyFill="1" applyBorder="1" applyAlignment="1" applyProtection="1">
      <alignment horizontal="center" vertical="center" wrapText="1" readingOrder="1"/>
      <protection locked="0"/>
    </xf>
    <xf numFmtId="173" fontId="55" fillId="0" borderId="0" xfId="95" applyNumberFormat="1" applyFont="1" applyFill="1" applyBorder="1" applyAlignment="1" applyProtection="1">
      <alignment horizontal="center" vertical="center" wrapText="1" readingOrder="1"/>
      <protection locked="0"/>
    </xf>
    <xf numFmtId="14" fontId="14" fillId="0" borderId="0" xfId="95" applyNumberFormat="1" applyFont="1" applyBorder="1" applyAlignment="1" applyProtection="1">
      <alignment horizontal="center" vertical="center" wrapText="1" readingOrder="1"/>
      <protection locked="0"/>
    </xf>
    <xf numFmtId="0" fontId="123" fillId="0" borderId="0" xfId="91" applyFont="1" applyAlignment="1" applyProtection="1">
      <alignment horizontal="center" vertical="center"/>
      <protection locked="0"/>
    </xf>
    <xf numFmtId="0" fontId="123" fillId="0" borderId="0" xfId="91" applyFont="1" applyAlignment="1" applyProtection="1">
      <alignment horizontal="center" vertical="center"/>
    </xf>
    <xf numFmtId="0" fontId="123" fillId="0" borderId="0" xfId="91" applyFont="1" applyAlignment="1">
      <alignment horizontal="center" vertical="center"/>
    </xf>
    <xf numFmtId="0" fontId="3" fillId="0" borderId="0" xfId="95" applyFill="1" applyAlignment="1">
      <alignment horizontal="center" vertical="center"/>
    </xf>
    <xf numFmtId="0" fontId="0" fillId="0" borderId="0" xfId="0" applyFill="1" applyAlignment="1">
      <alignment horizontal="center" vertical="center"/>
    </xf>
    <xf numFmtId="0" fontId="14" fillId="0" borderId="0" xfId="95" applyFont="1" applyBorder="1" applyAlignment="1" applyProtection="1">
      <alignment horizontal="center" vertical="center" wrapText="1"/>
      <protection locked="0"/>
    </xf>
    <xf numFmtId="0" fontId="3" fillId="0" borderId="0" xfId="95" applyAlignment="1">
      <alignment horizontal="center" vertical="center"/>
    </xf>
    <xf numFmtId="0" fontId="14" fillId="0" borderId="0" xfId="95" applyFont="1" applyAlignment="1">
      <alignment horizontal="center" vertical="center" wrapText="1"/>
    </xf>
    <xf numFmtId="1" fontId="14" fillId="0" borderId="0" xfId="95" applyNumberFormat="1" applyFont="1" applyBorder="1" applyAlignment="1">
      <alignment horizontal="center" vertical="center"/>
    </xf>
    <xf numFmtId="1" fontId="2" fillId="0" borderId="0" xfId="95" applyNumberFormat="1" applyFont="1" applyFill="1" applyBorder="1" applyAlignment="1" applyProtection="1">
      <alignment horizontal="center" vertical="center" wrapText="1" readingOrder="1"/>
      <protection locked="0"/>
    </xf>
    <xf numFmtId="1" fontId="2" fillId="0" borderId="13" xfId="95" applyNumberFormat="1" applyFont="1" applyFill="1" applyBorder="1" applyAlignment="1" applyProtection="1">
      <alignment horizontal="center" vertical="center" wrapText="1" readingOrder="1"/>
      <protection locked="0"/>
    </xf>
    <xf numFmtId="1" fontId="6" fillId="0" borderId="0" xfId="95" applyNumberFormat="1" applyFont="1" applyFill="1" applyBorder="1" applyAlignment="1" applyProtection="1">
      <alignment horizontal="center" vertical="center" wrapText="1" readingOrder="1"/>
      <protection locked="0"/>
    </xf>
    <xf numFmtId="1" fontId="6" fillId="0" borderId="13" xfId="95" applyNumberFormat="1" applyFont="1" applyFill="1" applyBorder="1" applyAlignment="1" applyProtection="1">
      <alignment horizontal="center" vertical="center" wrapText="1" readingOrder="1"/>
      <protection locked="0"/>
    </xf>
    <xf numFmtId="1" fontId="2" fillId="0" borderId="0" xfId="95" applyNumberFormat="1" applyFont="1" applyBorder="1" applyAlignment="1" applyProtection="1">
      <alignment horizontal="center" vertical="center" wrapText="1" readingOrder="1"/>
      <protection locked="0"/>
    </xf>
    <xf numFmtId="1" fontId="2" fillId="0" borderId="13" xfId="95" applyNumberFormat="1" applyFont="1" applyBorder="1" applyAlignment="1" applyProtection="1">
      <alignment horizontal="center" vertical="center" wrapText="1" readingOrder="1"/>
      <protection locked="0"/>
    </xf>
    <xf numFmtId="0" fontId="14" fillId="0" borderId="0" xfId="95" applyFont="1" applyAlignment="1" applyProtection="1">
      <alignment horizontal="center" vertical="center"/>
    </xf>
    <xf numFmtId="0" fontId="2" fillId="0" borderId="0" xfId="0" applyFont="1" applyFill="1" applyBorder="1" applyAlignment="1" applyProtection="1">
      <alignment horizontal="center" vertical="top" wrapText="1" readingOrder="1"/>
      <protection locked="0"/>
    </xf>
    <xf numFmtId="0" fontId="28" fillId="0" borderId="0" xfId="0" applyFont="1" applyFill="1" applyAlignment="1" applyProtection="1">
      <alignment horizontal="center" vertical="center"/>
      <protection locked="0"/>
    </xf>
    <xf numFmtId="0" fontId="14" fillId="0" borderId="0" xfId="0" applyFont="1" applyFill="1" applyBorder="1" applyAlignment="1" applyProtection="1">
      <alignment wrapText="1"/>
      <protection locked="0"/>
    </xf>
    <xf numFmtId="167" fontId="2" fillId="0" borderId="14" xfId="0" applyNumberFormat="1" applyFont="1" applyFill="1" applyBorder="1" applyAlignment="1" applyProtection="1">
      <alignment horizontal="center" vertical="center" wrapText="1" readingOrder="1"/>
    </xf>
    <xf numFmtId="1" fontId="20" fillId="0" borderId="13" xfId="0" applyNumberFormat="1" applyFont="1" applyBorder="1" applyAlignment="1" applyProtection="1">
      <alignment horizontal="center" vertical="center" wrapText="1"/>
      <protection locked="0"/>
    </xf>
    <xf numFmtId="1" fontId="22" fillId="0" borderId="0" xfId="0" applyNumberFormat="1" applyFont="1" applyBorder="1" applyAlignment="1" applyProtection="1">
      <alignment horizontal="center" vertical="center" wrapText="1"/>
      <protection locked="0"/>
    </xf>
    <xf numFmtId="1" fontId="22" fillId="0" borderId="13" xfId="0" applyNumberFormat="1" applyFont="1" applyBorder="1" applyAlignment="1" applyProtection="1">
      <alignment horizontal="center" vertical="center" wrapText="1"/>
      <protection locked="0"/>
    </xf>
    <xf numFmtId="169" fontId="119" fillId="0" borderId="0" xfId="0" applyNumberFormat="1" applyFont="1" applyBorder="1" applyAlignment="1" applyProtection="1">
      <alignment horizontal="center" vertical="center" wrapText="1" readingOrder="1"/>
      <protection locked="0"/>
    </xf>
    <xf numFmtId="181" fontId="119" fillId="0" borderId="41" xfId="0" applyNumberFormat="1" applyFont="1" applyBorder="1" applyAlignment="1" applyProtection="1">
      <alignment horizontal="center" vertical="center" wrapText="1" readingOrder="1"/>
      <protection locked="0"/>
    </xf>
    <xf numFmtId="181" fontId="119" fillId="0" borderId="0" xfId="0" applyNumberFormat="1" applyFont="1" applyBorder="1" applyAlignment="1" applyProtection="1">
      <alignment horizontal="center" vertical="center" wrapText="1" readingOrder="1"/>
      <protection locked="0"/>
    </xf>
    <xf numFmtId="167" fontId="119" fillId="0" borderId="42" xfId="0" applyNumberFormat="1" applyFont="1" applyBorder="1" applyAlignment="1" applyProtection="1">
      <alignment horizontal="center" vertical="center" wrapText="1" readingOrder="1"/>
    </xf>
    <xf numFmtId="0" fontId="111" fillId="0" borderId="0" xfId="0" applyFont="1" applyFill="1" applyBorder="1" applyAlignment="1" applyProtection="1">
      <alignment horizontal="center" vertical="center" wrapText="1" readingOrder="1"/>
      <protection locked="0"/>
    </xf>
    <xf numFmtId="0" fontId="0" fillId="0" borderId="25" xfId="0" applyBorder="1" applyAlignment="1" applyProtection="1">
      <alignment horizontal="center" vertical="center"/>
      <protection locked="0"/>
    </xf>
    <xf numFmtId="0" fontId="125" fillId="0" borderId="0" xfId="0" applyFont="1" applyBorder="1" applyAlignment="1" applyProtection="1">
      <alignment horizontal="center" vertical="center" wrapText="1"/>
      <protection locked="0"/>
    </xf>
    <xf numFmtId="0" fontId="126" fillId="0" borderId="25" xfId="0" applyFont="1" applyBorder="1" applyAlignment="1" applyProtection="1">
      <alignment horizontal="center" vertical="center"/>
      <protection locked="0"/>
    </xf>
    <xf numFmtId="0" fontId="77" fillId="0" borderId="0" xfId="0" applyFont="1" applyBorder="1" applyAlignment="1">
      <alignment horizontal="center" vertical="center" wrapText="1"/>
    </xf>
    <xf numFmtId="1" fontId="28" fillId="0" borderId="13" xfId="0" applyNumberFormat="1" applyFont="1" applyBorder="1" applyAlignment="1">
      <alignment horizontal="center" vertical="center" wrapText="1"/>
    </xf>
    <xf numFmtId="1" fontId="28" fillId="0" borderId="0" xfId="0" applyNumberFormat="1" applyFont="1" applyBorder="1" applyAlignment="1">
      <alignment horizontal="center" vertical="center"/>
    </xf>
    <xf numFmtId="1" fontId="28" fillId="0" borderId="13" xfId="0" applyNumberFormat="1" applyFont="1" applyBorder="1" applyAlignment="1">
      <alignment horizontal="center" vertical="center"/>
    </xf>
    <xf numFmtId="0" fontId="3" fillId="0" borderId="25" xfId="0" applyFont="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wrapText="1" readingOrder="1"/>
      <protection locked="0"/>
    </xf>
    <xf numFmtId="0" fontId="67" fillId="0" borderId="0" xfId="0" applyFont="1" applyBorder="1" applyAlignment="1" applyProtection="1">
      <alignment horizontal="center" vertical="center" wrapText="1" readingOrder="1"/>
      <protection locked="0"/>
    </xf>
    <xf numFmtId="0" fontId="73" fillId="0" borderId="0" xfId="0" applyFont="1" applyAlignment="1" applyProtection="1">
      <alignment horizontal="center" vertical="center"/>
      <protection locked="0"/>
    </xf>
    <xf numFmtId="1" fontId="3" fillId="0" borderId="13" xfId="0" applyNumberFormat="1" applyFon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1" fontId="20" fillId="0" borderId="13" xfId="0" applyNumberFormat="1" applyFont="1" applyFill="1" applyBorder="1" applyAlignment="1" applyProtection="1">
      <alignment horizontal="center" vertical="center" wrapText="1"/>
      <protection locked="0"/>
    </xf>
    <xf numFmtId="1" fontId="20" fillId="0" borderId="0"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lignment horizontal="center" vertical="center" wrapText="1"/>
    </xf>
    <xf numFmtId="1" fontId="27" fillId="0" borderId="13" xfId="0" applyNumberFormat="1" applyFont="1" applyBorder="1" applyAlignment="1" applyProtection="1">
      <alignment horizontal="center" vertical="center" wrapText="1"/>
      <protection locked="0"/>
    </xf>
    <xf numFmtId="1" fontId="27" fillId="0" borderId="0" xfId="0" applyNumberFormat="1" applyFont="1" applyBorder="1" applyAlignment="1" applyProtection="1">
      <alignment horizontal="center" vertical="center" wrapText="1"/>
      <protection locked="0"/>
    </xf>
    <xf numFmtId="1" fontId="28" fillId="0" borderId="13"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vertical="center" wrapText="1"/>
      <protection locked="0"/>
    </xf>
    <xf numFmtId="0" fontId="6" fillId="0" borderId="0" xfId="105" applyFont="1" applyFill="1" applyBorder="1" applyAlignment="1" applyProtection="1">
      <alignment horizontal="center" vertical="center" wrapText="1" readingOrder="1"/>
      <protection locked="0"/>
    </xf>
    <xf numFmtId="166" fontId="6" fillId="0" borderId="0" xfId="105" applyNumberFormat="1" applyFont="1" applyFill="1" applyBorder="1" applyAlignment="1" applyProtection="1">
      <alignment horizontal="center" vertical="center" wrapText="1" readingOrder="1"/>
      <protection locked="0"/>
    </xf>
    <xf numFmtId="165" fontId="2" fillId="0" borderId="0" xfId="105" applyNumberFormat="1" applyFont="1" applyBorder="1" applyAlignment="1" applyProtection="1">
      <alignment horizontal="center" vertical="center" wrapText="1" readingOrder="1"/>
      <protection locked="0"/>
    </xf>
    <xf numFmtId="166" fontId="2" fillId="0" borderId="0" xfId="105" applyNumberFormat="1" applyFont="1" applyBorder="1" applyAlignment="1" applyProtection="1">
      <alignment horizontal="center" vertical="center" wrapText="1" readingOrder="1"/>
      <protection locked="0"/>
    </xf>
    <xf numFmtId="0" fontId="28" fillId="0" borderId="0" xfId="0" applyFont="1" applyFill="1" applyBorder="1" applyAlignment="1" applyProtection="1">
      <alignment horizontal="center" vertical="center" wrapText="1"/>
      <protection locked="0"/>
    </xf>
    <xf numFmtId="1" fontId="28" fillId="0" borderId="13" xfId="0" applyNumberFormat="1" applyFont="1" applyFill="1" applyBorder="1" applyAlignment="1" applyProtection="1">
      <alignment horizontal="center" vertical="center" wrapText="1" readingOrder="1"/>
      <protection locked="0"/>
    </xf>
    <xf numFmtId="1" fontId="28" fillId="0" borderId="0" xfId="0" applyNumberFormat="1" applyFont="1" applyFill="1" applyBorder="1" applyAlignment="1" applyProtection="1">
      <alignment horizontal="center" vertical="center" wrapText="1" readingOrder="1"/>
      <protection locked="0"/>
    </xf>
    <xf numFmtId="1" fontId="28" fillId="0" borderId="13" xfId="0" applyNumberFormat="1" applyFont="1" applyFill="1" applyBorder="1" applyAlignment="1">
      <alignment horizontal="center" vertical="center" wrapText="1"/>
    </xf>
    <xf numFmtId="177" fontId="6" fillId="0" borderId="0" xfId="0" applyNumberFormat="1" applyFont="1" applyBorder="1" applyAlignment="1" applyProtection="1">
      <alignment horizontal="center" vertical="center" wrapText="1" readingOrder="1"/>
      <protection locked="0"/>
    </xf>
    <xf numFmtId="177" fontId="107" fillId="0" borderId="0" xfId="0" applyNumberFormat="1" applyFont="1" applyBorder="1" applyAlignment="1" applyProtection="1">
      <alignment horizontal="center" vertical="center" wrapText="1" readingOrder="1"/>
      <protection locked="0"/>
    </xf>
    <xf numFmtId="0" fontId="6" fillId="0" borderId="0" xfId="0" applyFont="1" applyBorder="1" applyAlignment="1" applyProtection="1">
      <alignment horizontal="center" vertical="center" wrapText="1"/>
      <protection locked="0"/>
    </xf>
    <xf numFmtId="1" fontId="6" fillId="0" borderId="13" xfId="0" applyNumberFormat="1" applyFont="1" applyBorder="1" applyAlignment="1" applyProtection="1">
      <alignment horizontal="center" vertical="center" wrapText="1"/>
      <protection locked="0"/>
    </xf>
    <xf numFmtId="1" fontId="0"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0" fontId="0" fillId="0" borderId="0" xfId="0" applyFont="1" applyFill="1" applyBorder="1" applyAlignment="1">
      <alignment horizontal="center" vertical="center"/>
    </xf>
    <xf numFmtId="165" fontId="71" fillId="0" borderId="0" xfId="0" applyNumberFormat="1" applyFont="1" applyBorder="1" applyAlignment="1" applyProtection="1">
      <alignment horizontal="center" vertical="center" wrapText="1" readingOrder="1"/>
      <protection locked="0"/>
    </xf>
    <xf numFmtId="167" fontId="119" fillId="0" borderId="14" xfId="0" applyNumberFormat="1" applyFont="1" applyBorder="1" applyAlignment="1" applyProtection="1">
      <alignment horizontal="center" vertical="center" wrapText="1" readingOrder="1"/>
    </xf>
    <xf numFmtId="1" fontId="28" fillId="0" borderId="13" xfId="0" applyNumberFormat="1" applyFont="1" applyBorder="1" applyAlignment="1" applyProtection="1">
      <alignment horizontal="center" vertical="center" wrapText="1" readingOrder="1"/>
      <protection locked="0"/>
    </xf>
    <xf numFmtId="1" fontId="28" fillId="0" borderId="0" xfId="0" applyNumberFormat="1" applyFont="1" applyBorder="1" applyAlignment="1" applyProtection="1">
      <alignment horizontal="center" vertical="center" wrapText="1" readingOrder="1"/>
      <protection locked="0"/>
    </xf>
    <xf numFmtId="1" fontId="119" fillId="0" borderId="13" xfId="0" applyNumberFormat="1" applyFont="1" applyBorder="1" applyAlignment="1" applyProtection="1">
      <alignment horizontal="center" vertical="center" wrapText="1" readingOrder="1"/>
      <protection locked="0"/>
    </xf>
    <xf numFmtId="1" fontId="119" fillId="0" borderId="0" xfId="0" applyNumberFormat="1" applyFont="1" applyBorder="1" applyAlignment="1" applyProtection="1">
      <alignment horizontal="center" vertical="center" wrapText="1" readingOrder="1"/>
      <protection locked="0"/>
    </xf>
    <xf numFmtId="170" fontId="77" fillId="0" borderId="0" xfId="0" applyNumberFormat="1" applyFont="1" applyAlignment="1">
      <alignment horizontal="center" vertical="center"/>
    </xf>
    <xf numFmtId="0" fontId="73" fillId="58" borderId="25" xfId="0" applyFont="1" applyFill="1" applyBorder="1" applyAlignment="1" applyProtection="1">
      <alignment horizontal="center" vertical="center" wrapText="1" readingOrder="1"/>
      <protection locked="0"/>
    </xf>
    <xf numFmtId="0" fontId="3" fillId="0" borderId="0" xfId="0" applyFont="1" applyFill="1" applyBorder="1" applyAlignment="1">
      <alignment horizontal="center" vertical="center"/>
    </xf>
    <xf numFmtId="0" fontId="6" fillId="0" borderId="0" xfId="0" applyFont="1" applyFill="1" applyAlignment="1">
      <alignment horizontal="center" vertical="center" wrapText="1"/>
    </xf>
    <xf numFmtId="0" fontId="28" fillId="0" borderId="0" xfId="0" applyFont="1" applyFill="1" applyAlignment="1">
      <alignment horizontal="center" vertical="center" wrapText="1"/>
    </xf>
    <xf numFmtId="0" fontId="84" fillId="0" borderId="25" xfId="8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4" fillId="0" borderId="25" xfId="82" applyFont="1" applyBorder="1" applyAlignment="1" applyProtection="1">
      <alignment horizontal="center" vertical="center"/>
      <protection locked="0"/>
    </xf>
    <xf numFmtId="0" fontId="73" fillId="0" borderId="25" xfId="0" applyFont="1" applyBorder="1" applyAlignment="1" applyProtection="1">
      <alignment horizontal="center" vertical="center" wrapText="1"/>
      <protection locked="0"/>
    </xf>
    <xf numFmtId="1" fontId="14" fillId="0" borderId="0" xfId="0" applyNumberFormat="1" applyFont="1" applyBorder="1" applyAlignment="1" applyProtection="1">
      <alignment horizontal="center" vertical="center" wrapText="1"/>
      <protection locked="0"/>
    </xf>
    <xf numFmtId="49" fontId="77" fillId="0" borderId="0" xfId="0" applyNumberFormat="1" applyFont="1" applyAlignment="1">
      <alignment horizontal="center" vertical="center"/>
    </xf>
    <xf numFmtId="0" fontId="14" fillId="0" borderId="0" xfId="0" applyFont="1" applyAlignment="1" applyProtection="1">
      <alignment horizontal="center" vertical="center"/>
      <protection locked="0"/>
    </xf>
    <xf numFmtId="0" fontId="2" fillId="0" borderId="0" xfId="0" quotePrefix="1" applyFont="1" applyBorder="1" applyAlignment="1" applyProtection="1">
      <alignment horizontal="center" vertical="center" wrapText="1" readingOrder="1"/>
      <protection locked="0"/>
    </xf>
    <xf numFmtId="1" fontId="2" fillId="0" borderId="13" xfId="0" quotePrefix="1" applyNumberFormat="1" applyFont="1" applyBorder="1" applyAlignment="1" applyProtection="1">
      <alignment horizontal="center" vertical="center" wrapText="1" readingOrder="1"/>
      <protection locked="0"/>
    </xf>
    <xf numFmtId="0" fontId="3" fillId="0" borderId="30"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84" fillId="0" borderId="30" xfId="81" applyFont="1" applyBorder="1" applyAlignment="1" applyProtection="1">
      <alignment horizontal="center" vertical="center"/>
      <protection locked="0"/>
    </xf>
    <xf numFmtId="0" fontId="24" fillId="0" borderId="0" xfId="0" applyFont="1" applyFill="1" applyBorder="1" applyAlignment="1" applyProtection="1">
      <alignment horizontal="center" vertical="center" wrapText="1" readingOrder="1"/>
      <protection locked="0"/>
    </xf>
    <xf numFmtId="0" fontId="14" fillId="0" borderId="25" xfId="0" applyFont="1" applyBorder="1" applyAlignment="1" applyProtection="1">
      <alignment horizontal="center" vertical="center" readingOrder="1"/>
      <protection locked="0"/>
    </xf>
    <xf numFmtId="1" fontId="14" fillId="0" borderId="13" xfId="0" applyNumberFormat="1" applyFont="1" applyBorder="1" applyAlignment="1" applyProtection="1">
      <alignment horizontal="center" vertical="center" wrapText="1"/>
      <protection locked="0"/>
    </xf>
    <xf numFmtId="0" fontId="28" fillId="0" borderId="0" xfId="0" applyFont="1" applyAlignment="1">
      <alignment horizontal="center"/>
    </xf>
    <xf numFmtId="167" fontId="27" fillId="0" borderId="14" xfId="0" applyNumberFormat="1" applyFont="1" applyBorder="1" applyAlignment="1" applyProtection="1">
      <alignment horizontal="center" vertical="top" wrapText="1" readingOrder="1"/>
    </xf>
    <xf numFmtId="0" fontId="27" fillId="0" borderId="0" xfId="0" applyFont="1" applyBorder="1" applyAlignment="1" applyProtection="1">
      <alignment horizontal="center" vertical="top" wrapText="1" readingOrder="1"/>
      <protection locked="0"/>
    </xf>
    <xf numFmtId="0" fontId="27" fillId="0" borderId="0" xfId="0" applyFont="1" applyBorder="1" applyAlignment="1" applyProtection="1">
      <alignment horizontal="center" wrapText="1" readingOrder="1"/>
      <protection locked="0"/>
    </xf>
    <xf numFmtId="0" fontId="30" fillId="0" borderId="0" xfId="0" applyFont="1" applyBorder="1" applyAlignment="1" applyProtection="1">
      <alignment horizontal="center" vertical="center" wrapText="1" readingOrder="1"/>
      <protection locked="0"/>
    </xf>
    <xf numFmtId="166" fontId="109" fillId="58" borderId="0" xfId="0" applyNumberFormat="1" applyFont="1" applyFill="1" applyBorder="1" applyAlignment="1" applyProtection="1">
      <alignment horizontal="center" vertical="center" wrapText="1" readingOrder="1"/>
      <protection locked="0"/>
    </xf>
    <xf numFmtId="0" fontId="111" fillId="58" borderId="0" xfId="0" applyFont="1" applyFill="1" applyBorder="1" applyAlignment="1" applyProtection="1">
      <alignment horizontal="center" vertical="center" wrapText="1" readingOrder="1"/>
      <protection locked="0"/>
    </xf>
    <xf numFmtId="0" fontId="85" fillId="0" borderId="0" xfId="0" applyFont="1" applyBorder="1" applyAlignment="1" applyProtection="1">
      <alignment horizontal="center" vertical="center" wrapText="1" readingOrder="1"/>
      <protection locked="0"/>
    </xf>
    <xf numFmtId="0" fontId="73" fillId="0" borderId="0" xfId="0" applyFont="1" applyAlignment="1">
      <alignment horizontal="center" vertical="center"/>
    </xf>
    <xf numFmtId="1" fontId="73" fillId="0" borderId="0" xfId="0" applyNumberFormat="1" applyFont="1" applyBorder="1" applyAlignment="1" applyProtection="1">
      <alignment horizontal="center" vertical="center" wrapText="1"/>
      <protection locked="0"/>
    </xf>
    <xf numFmtId="167" fontId="2" fillId="0" borderId="14" xfId="106" applyNumberFormat="1" applyFont="1" applyBorder="1" applyAlignment="1" applyProtection="1">
      <alignment horizontal="center" vertical="center" wrapText="1" readingOrder="1"/>
    </xf>
    <xf numFmtId="0" fontId="14" fillId="0" borderId="25" xfId="106" applyFont="1" applyBorder="1" applyAlignment="1" applyProtection="1">
      <alignment horizontal="center" vertical="center"/>
      <protection locked="0"/>
    </xf>
    <xf numFmtId="165" fontId="2" fillId="0" borderId="0" xfId="106" applyNumberFormat="1" applyFont="1" applyBorder="1" applyAlignment="1" applyProtection="1">
      <alignment horizontal="center" vertical="center" wrapText="1" readingOrder="1"/>
      <protection locked="0"/>
    </xf>
    <xf numFmtId="166" fontId="2" fillId="0" borderId="0" xfId="106" applyNumberFormat="1" applyFont="1" applyBorder="1" applyAlignment="1" applyProtection="1">
      <alignment horizontal="center" vertical="center" wrapText="1" readingOrder="1"/>
      <protection locked="0"/>
    </xf>
    <xf numFmtId="165" fontId="6" fillId="0" borderId="0" xfId="106" applyNumberFormat="1" applyFont="1" applyBorder="1" applyAlignment="1" applyProtection="1">
      <alignment horizontal="center" vertical="center" wrapText="1" readingOrder="1"/>
      <protection locked="0"/>
    </xf>
    <xf numFmtId="0" fontId="14" fillId="0" borderId="0" xfId="106" applyFont="1" applyBorder="1" applyAlignment="1" applyProtection="1">
      <alignment horizontal="center" vertical="center" wrapText="1" readingOrder="1"/>
      <protection locked="0"/>
    </xf>
    <xf numFmtId="0" fontId="2" fillId="0" borderId="0" xfId="106" applyFont="1" applyBorder="1" applyAlignment="1" applyProtection="1">
      <alignment horizontal="center" vertical="center" wrapText="1" readingOrder="1"/>
      <protection locked="0"/>
    </xf>
    <xf numFmtId="1" fontId="2" fillId="0" borderId="0" xfId="106" applyNumberFormat="1" applyFont="1" applyBorder="1" applyAlignment="1" applyProtection="1">
      <alignment horizontal="center" vertical="center" wrapText="1" readingOrder="1"/>
      <protection locked="0"/>
    </xf>
    <xf numFmtId="1" fontId="2" fillId="0" borderId="13" xfId="106" applyNumberFormat="1" applyFont="1" applyBorder="1" applyAlignment="1" applyProtection="1">
      <alignment horizontal="center" vertical="center" wrapText="1" readingOrder="1"/>
      <protection locked="0"/>
    </xf>
    <xf numFmtId="49" fontId="73" fillId="0" borderId="25" xfId="0" applyNumberFormat="1"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1" fontId="28" fillId="0" borderId="13" xfId="0" applyNumberFormat="1" applyFont="1" applyBorder="1" applyAlignment="1" applyProtection="1">
      <alignment horizontal="center" vertical="center"/>
      <protection locked="0"/>
    </xf>
    <xf numFmtId="1" fontId="28" fillId="0" borderId="0"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wrapText="1" readingOrder="1"/>
      <protection locked="0"/>
    </xf>
    <xf numFmtId="1" fontId="2" fillId="0" borderId="28" xfId="0" applyNumberFormat="1" applyFont="1" applyBorder="1" applyAlignment="1" applyProtection="1">
      <alignment horizontal="center" vertical="center" wrapText="1" readingOrder="1"/>
      <protection locked="0"/>
    </xf>
    <xf numFmtId="167" fontId="2" fillId="0" borderId="19" xfId="0" applyNumberFormat="1" applyFont="1" applyBorder="1" applyAlignment="1" applyProtection="1">
      <alignment horizontal="center" vertical="center" wrapText="1" readingOrder="1"/>
    </xf>
    <xf numFmtId="1" fontId="0" fillId="0" borderId="28" xfId="0" applyNumberFormat="1" applyBorder="1" applyAlignment="1" applyProtection="1">
      <alignment horizontal="center" vertical="center" wrapText="1"/>
      <protection locked="0"/>
    </xf>
    <xf numFmtId="168" fontId="107" fillId="0" borderId="0" xfId="0" applyNumberFormat="1" applyFont="1" applyBorder="1" applyAlignment="1" applyProtection="1">
      <alignment horizontal="center" vertical="center" wrapText="1" readingOrder="1"/>
      <protection locked="0"/>
    </xf>
    <xf numFmtId="169" fontId="107" fillId="0" borderId="0" xfId="0" applyNumberFormat="1" applyFont="1" applyBorder="1" applyAlignment="1" applyProtection="1">
      <alignment horizontal="center" vertical="center" wrapText="1" readingOrder="1"/>
      <protection locked="0"/>
    </xf>
    <xf numFmtId="1" fontId="107" fillId="0" borderId="13" xfId="0" applyNumberFormat="1" applyFont="1" applyBorder="1" applyAlignment="1" applyProtection="1">
      <alignment horizontal="center" vertical="center" wrapText="1" readingOrder="1"/>
      <protection locked="0"/>
    </xf>
    <xf numFmtId="167" fontId="107" fillId="0" borderId="14" xfId="0" applyNumberFormat="1" applyFont="1" applyBorder="1" applyAlignment="1" applyProtection="1">
      <alignment horizontal="center" vertical="center" wrapText="1" readingOrder="1"/>
    </xf>
    <xf numFmtId="0" fontId="17" fillId="0" borderId="33" xfId="0" applyFont="1" applyBorder="1" applyAlignment="1" applyProtection="1">
      <alignment horizontal="center" vertical="center" wrapText="1" readingOrder="1"/>
      <protection locked="0"/>
    </xf>
    <xf numFmtId="0" fontId="14" fillId="0" borderId="33" xfId="0" applyFont="1" applyBorder="1" applyAlignment="1" applyProtection="1">
      <alignment horizontal="center" vertical="center"/>
      <protection locked="0"/>
    </xf>
    <xf numFmtId="0" fontId="14" fillId="0" borderId="33"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24" fillId="0" borderId="0" xfId="0" applyFont="1" applyAlignment="1">
      <alignment horizontal="center" vertical="center"/>
    </xf>
    <xf numFmtId="0" fontId="73" fillId="0" borderId="30" xfId="0" applyFont="1" applyBorder="1" applyAlignment="1" applyProtection="1">
      <alignment horizontal="center" vertical="center"/>
      <protection locked="0"/>
    </xf>
    <xf numFmtId="0" fontId="84" fillId="0" borderId="25" xfId="81" applyFont="1" applyBorder="1" applyAlignment="1">
      <alignment horizontal="center" vertical="center"/>
    </xf>
    <xf numFmtId="0" fontId="6" fillId="0" borderId="0" xfId="0" applyFont="1" applyBorder="1" applyAlignment="1" applyProtection="1">
      <alignment horizontal="center" vertical="center"/>
      <protection locked="0"/>
    </xf>
    <xf numFmtId="0" fontId="84" fillId="0" borderId="33" xfId="81" applyFont="1" applyBorder="1" applyAlignment="1" applyProtection="1">
      <alignment horizontal="center" vertical="center"/>
      <protection locked="0"/>
    </xf>
    <xf numFmtId="0" fontId="128" fillId="0" borderId="25" xfId="81" applyFont="1" applyBorder="1" applyAlignment="1" applyProtection="1">
      <alignment horizontal="center" vertical="center"/>
      <protection locked="0"/>
    </xf>
    <xf numFmtId="0" fontId="14" fillId="0" borderId="0" xfId="0" applyFont="1" applyAlignment="1">
      <alignment horizontal="center" vertical="center"/>
    </xf>
    <xf numFmtId="0" fontId="84" fillId="0" borderId="25" xfId="81" applyFont="1" applyBorder="1" applyAlignment="1" applyProtection="1">
      <alignment horizontal="center" vertical="center" wrapText="1"/>
      <protection locked="0"/>
    </xf>
    <xf numFmtId="0" fontId="84" fillId="0" borderId="25" xfId="81" applyFont="1" applyFill="1" applyBorder="1" applyAlignment="1" applyProtection="1">
      <alignment horizontal="center" vertical="center"/>
      <protection locked="0"/>
    </xf>
    <xf numFmtId="0" fontId="84" fillId="0" borderId="0" xfId="81" applyFont="1" applyBorder="1" applyAlignment="1" applyProtection="1">
      <alignment horizontal="center" vertical="center"/>
      <protection locked="0"/>
    </xf>
    <xf numFmtId="0" fontId="84" fillId="0" borderId="25" xfId="83" applyFont="1" applyBorder="1" applyAlignment="1" applyProtection="1">
      <alignment horizontal="center" vertical="center"/>
      <protection locked="0"/>
    </xf>
    <xf numFmtId="0" fontId="84" fillId="0" borderId="0" xfId="81" applyFont="1" applyFill="1" applyBorder="1" applyAlignment="1" applyProtection="1">
      <alignment horizontal="center" vertical="center"/>
      <protection locked="0"/>
    </xf>
    <xf numFmtId="0" fontId="129" fillId="0" borderId="25" xfId="81" applyFont="1" applyBorder="1" applyAlignment="1" applyProtection="1">
      <alignment horizontal="center" vertical="center"/>
      <protection locked="0"/>
    </xf>
    <xf numFmtId="180" fontId="130" fillId="0" borderId="0" xfId="65"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84" fillId="0" borderId="25" xfId="81" applyFont="1" applyFill="1" applyBorder="1" applyAlignment="1">
      <alignment horizontal="center" vertical="center"/>
    </xf>
    <xf numFmtId="0" fontId="14" fillId="0" borderId="40" xfId="0" applyFont="1" applyFill="1" applyBorder="1" applyAlignment="1">
      <alignment horizontal="center" vertical="center"/>
    </xf>
    <xf numFmtId="0" fontId="14"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14" fillId="0" borderId="25" xfId="95"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horizontal="center"/>
      <protection locked="0"/>
    </xf>
    <xf numFmtId="0" fontId="116" fillId="62" borderId="25" xfId="111" applyFont="1" applyFill="1" applyBorder="1" applyAlignment="1" applyProtection="1">
      <alignment horizontal="center" vertical="center" wrapText="1"/>
      <protection locked="0"/>
    </xf>
    <xf numFmtId="0" fontId="117" fillId="62" borderId="0" xfId="0" applyFont="1" applyFill="1" applyAlignment="1" applyProtection="1">
      <alignment horizontal="center"/>
      <protection locked="0"/>
    </xf>
    <xf numFmtId="0" fontId="14" fillId="0" borderId="0" xfId="0" applyFont="1" applyFill="1" applyBorder="1" applyAlignment="1" applyProtection="1">
      <alignment horizontal="center" vertical="center" readingOrder="1"/>
      <protection locked="0"/>
    </xf>
    <xf numFmtId="0" fontId="14" fillId="0" borderId="0" xfId="0" applyFont="1" applyBorder="1" applyAlignment="1" applyProtection="1">
      <alignment horizontal="center" vertical="center" readingOrder="1"/>
      <protection locked="0"/>
    </xf>
    <xf numFmtId="0" fontId="124" fillId="0" borderId="43" xfId="0" applyFont="1" applyBorder="1" applyAlignment="1" applyProtection="1">
      <alignment horizontal="center" vertical="center"/>
      <protection locked="0"/>
    </xf>
    <xf numFmtId="0" fontId="119" fillId="0" borderId="0" xfId="122" applyFont="1" applyBorder="1" applyAlignment="1" applyProtection="1">
      <alignment horizontal="center" vertical="center" wrapText="1" readingOrder="1"/>
      <protection locked="0"/>
    </xf>
    <xf numFmtId="168" fontId="119" fillId="0" borderId="0" xfId="122" applyNumberFormat="1" applyFont="1" applyBorder="1" applyAlignment="1" applyProtection="1">
      <alignment horizontal="center" vertical="center" wrapText="1" readingOrder="1"/>
      <protection locked="0"/>
    </xf>
    <xf numFmtId="168" fontId="125" fillId="0" borderId="0" xfId="122" applyNumberFormat="1" applyFont="1" applyBorder="1" applyAlignment="1" applyProtection="1">
      <alignment horizontal="center" vertical="center" wrapText="1" readingOrder="1"/>
      <protection locked="0"/>
    </xf>
    <xf numFmtId="169" fontId="119" fillId="0" borderId="0" xfId="122" applyNumberFormat="1" applyFont="1" applyBorder="1" applyAlignment="1" applyProtection="1">
      <alignment horizontal="center" vertical="center" wrapText="1" readingOrder="1"/>
      <protection locked="0"/>
    </xf>
    <xf numFmtId="0" fontId="124" fillId="0" borderId="0" xfId="122" applyFont="1" applyBorder="1" applyAlignment="1" applyProtection="1">
      <alignment horizontal="center" vertical="center" wrapText="1" readingOrder="1"/>
      <protection locked="0"/>
    </xf>
    <xf numFmtId="0" fontId="124" fillId="0" borderId="0" xfId="122" applyFont="1" applyFill="1" applyBorder="1" applyAlignment="1" applyProtection="1">
      <alignment horizontal="center" vertical="center" wrapText="1" readingOrder="1"/>
      <protection locked="0"/>
    </xf>
    <xf numFmtId="0" fontId="132" fillId="0" borderId="0" xfId="122"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wrapText="1" readingOrder="1"/>
      <protection locked="0"/>
    </xf>
    <xf numFmtId="2" fontId="6" fillId="0" borderId="0" xfId="0" applyNumberFormat="1" applyFont="1" applyBorder="1" applyAlignment="1" applyProtection="1">
      <alignment horizontal="center" vertical="center" wrapText="1" readingOrder="1"/>
      <protection locked="0"/>
    </xf>
    <xf numFmtId="2" fontId="107" fillId="0" borderId="0" xfId="0" applyNumberFormat="1" applyFont="1" applyBorder="1" applyAlignment="1" applyProtection="1">
      <alignment horizontal="center" vertical="center" wrapText="1" readingOrder="1"/>
      <protection locked="0"/>
    </xf>
    <xf numFmtId="2" fontId="6" fillId="0" borderId="0" xfId="0" applyNumberFormat="1" applyFont="1" applyFill="1" applyBorder="1" applyAlignment="1" applyProtection="1">
      <alignment horizontal="center" vertical="center" wrapText="1" readingOrder="1"/>
      <protection locked="0"/>
    </xf>
    <xf numFmtId="2" fontId="119" fillId="0" borderId="0" xfId="122" applyNumberFormat="1" applyFont="1" applyBorder="1" applyAlignment="1" applyProtection="1">
      <alignment horizontal="center" vertical="center" wrapText="1" readingOrder="1"/>
      <protection locked="0"/>
    </xf>
    <xf numFmtId="2" fontId="27" fillId="0" borderId="0" xfId="0" applyNumberFormat="1" applyFont="1" applyBorder="1" applyAlignment="1" applyProtection="1">
      <alignment horizontal="center" vertical="center" wrapText="1" readingOrder="1"/>
      <protection locked="0"/>
    </xf>
    <xf numFmtId="2" fontId="76" fillId="0" borderId="0" xfId="0" applyNumberFormat="1" applyFont="1" applyBorder="1" applyAlignment="1" applyProtection="1">
      <alignment horizontal="center" vertical="center" wrapText="1" readingOrder="1"/>
      <protection locked="0"/>
    </xf>
    <xf numFmtId="2" fontId="2" fillId="0" borderId="0" xfId="0" applyNumberFormat="1" applyFont="1" applyFill="1" applyBorder="1" applyAlignment="1" applyProtection="1">
      <alignment horizontal="center" vertical="center" wrapText="1" readingOrder="1"/>
      <protection locked="0"/>
    </xf>
    <xf numFmtId="2" fontId="109" fillId="0" borderId="0" xfId="0" applyNumberFormat="1" applyFont="1" applyFill="1" applyBorder="1" applyAlignment="1" applyProtection="1">
      <alignment horizontal="center" vertical="center" wrapText="1" readingOrder="1"/>
      <protection locked="0"/>
    </xf>
    <xf numFmtId="2" fontId="107" fillId="0" borderId="0" xfId="0" applyNumberFormat="1" applyFont="1" applyBorder="1" applyAlignment="1" applyProtection="1">
      <alignment horizontal="center" vertical="center" wrapText="1"/>
      <protection locked="0"/>
    </xf>
    <xf numFmtId="2" fontId="31" fillId="0" borderId="0" xfId="0" applyNumberFormat="1" applyFont="1" applyBorder="1" applyAlignment="1" applyProtection="1">
      <alignment horizontal="center" vertical="center" wrapText="1" readingOrder="1"/>
      <protection locked="0"/>
    </xf>
    <xf numFmtId="2" fontId="32" fillId="0" borderId="0" xfId="0" applyNumberFormat="1" applyFont="1" applyBorder="1" applyAlignment="1" applyProtection="1">
      <alignment horizontal="center" vertical="center" wrapText="1" readingOrder="1"/>
      <protection locked="0"/>
    </xf>
    <xf numFmtId="2" fontId="109" fillId="0" borderId="0" xfId="0" applyNumberFormat="1" applyFont="1" applyBorder="1" applyAlignment="1" applyProtection="1">
      <alignment horizontal="center" vertical="center" wrapText="1" readingOrder="1"/>
      <protection locked="0"/>
    </xf>
    <xf numFmtId="2" fontId="2" fillId="0" borderId="0" xfId="95" applyNumberFormat="1" applyFont="1" applyFill="1" applyBorder="1" applyAlignment="1" applyProtection="1">
      <alignment horizontal="center" vertical="center" wrapText="1" readingOrder="1"/>
      <protection locked="0"/>
    </xf>
    <xf numFmtId="2" fontId="119" fillId="0" borderId="0" xfId="0" applyNumberFormat="1" applyFont="1" applyBorder="1" applyAlignment="1" applyProtection="1">
      <alignment horizontal="center" vertical="center" wrapText="1" readingOrder="1"/>
      <protection locked="0"/>
    </xf>
    <xf numFmtId="2" fontId="6" fillId="0" borderId="0" xfId="105" applyNumberFormat="1" applyFont="1" applyFill="1" applyBorder="1" applyAlignment="1" applyProtection="1">
      <alignment horizontal="center" vertical="center" wrapText="1" readingOrder="1"/>
      <protection locked="0"/>
    </xf>
    <xf numFmtId="2" fontId="2" fillId="0" borderId="0" xfId="105" applyNumberFormat="1" applyFont="1" applyBorder="1" applyAlignment="1" applyProtection="1">
      <alignment horizontal="center" vertical="center" wrapText="1" readingOrder="1"/>
      <protection locked="0"/>
    </xf>
    <xf numFmtId="2" fontId="14" fillId="0" borderId="0" xfId="0" applyNumberFormat="1" applyFont="1" applyBorder="1" applyAlignment="1" applyProtection="1">
      <alignment horizontal="center" vertical="center" wrapText="1" readingOrder="1"/>
      <protection locked="0"/>
    </xf>
    <xf numFmtId="2" fontId="109" fillId="0" borderId="0" xfId="95" applyNumberFormat="1" applyFont="1" applyBorder="1" applyAlignment="1" applyProtection="1">
      <alignment horizontal="center" vertical="center" wrapText="1" readingOrder="1"/>
      <protection locked="0"/>
    </xf>
    <xf numFmtId="2" fontId="2" fillId="0" borderId="0" xfId="95" applyNumberFormat="1" applyFont="1" applyBorder="1" applyAlignment="1" applyProtection="1">
      <alignment horizontal="center" vertical="center" wrapText="1" readingOrder="1"/>
      <protection locked="0"/>
    </xf>
    <xf numFmtId="2" fontId="2" fillId="0" borderId="0" xfId="106" applyNumberFormat="1" applyFont="1" applyBorder="1" applyAlignment="1" applyProtection="1">
      <alignment horizontal="center" vertical="center" wrapText="1" readingOrder="1"/>
      <protection locked="0"/>
    </xf>
    <xf numFmtId="2" fontId="109" fillId="58" borderId="0" xfId="0" applyNumberFormat="1" applyFont="1" applyFill="1" applyBorder="1" applyAlignment="1" applyProtection="1">
      <alignment horizontal="center" vertical="center" wrapText="1" readingOrder="1"/>
      <protection locked="0"/>
    </xf>
    <xf numFmtId="2" fontId="14" fillId="0" borderId="0" xfId="0" applyNumberFormat="1" applyFont="1" applyBorder="1" applyAlignment="1">
      <alignment horizontal="center" vertical="center" wrapText="1" readingOrder="1"/>
    </xf>
    <xf numFmtId="0" fontId="107" fillId="0" borderId="0" xfId="0" applyFont="1" applyBorder="1" applyAlignment="1" applyProtection="1">
      <alignment vertical="center" wrapText="1" readingOrder="1"/>
      <protection locked="0"/>
    </xf>
    <xf numFmtId="183" fontId="107" fillId="0" borderId="0" xfId="0" applyNumberFormat="1" applyFont="1" applyBorder="1" applyAlignment="1" applyProtection="1">
      <alignment horizontal="center" vertical="center" wrapText="1" readingOrder="1"/>
      <protection locked="0"/>
    </xf>
    <xf numFmtId="179" fontId="107" fillId="0" borderId="0" xfId="0" applyNumberFormat="1" applyFont="1" applyBorder="1" applyAlignment="1" applyProtection="1">
      <alignment horizontal="center" vertical="center" wrapText="1" readingOrder="1"/>
      <protection locked="0"/>
    </xf>
    <xf numFmtId="186" fontId="14" fillId="0" borderId="0" xfId="0" applyNumberFormat="1" applyFont="1" applyBorder="1" applyAlignment="1" applyProtection="1">
      <alignment horizontal="center" vertical="center" wrapText="1" readingOrder="1"/>
      <protection locked="0"/>
    </xf>
    <xf numFmtId="0" fontId="107" fillId="0" borderId="0" xfId="0" applyFont="1" applyBorder="1" applyAlignment="1" applyProtection="1">
      <alignment horizontal="center" wrapText="1" readingOrder="1"/>
      <protection locked="0"/>
    </xf>
    <xf numFmtId="0" fontId="0" fillId="0" borderId="0" xfId="0" applyFont="1" applyBorder="1" applyAlignment="1" applyProtection="1">
      <alignment horizontal="center" vertical="center" wrapText="1"/>
      <protection locked="0"/>
    </xf>
    <xf numFmtId="3" fontId="107" fillId="0" borderId="0" xfId="0" applyNumberFormat="1" applyFont="1" applyBorder="1" applyAlignment="1" applyProtection="1">
      <alignment horizontal="center" vertical="center" wrapText="1" readingOrder="1"/>
      <protection locked="0"/>
    </xf>
    <xf numFmtId="0" fontId="3" fillId="0" borderId="0" xfId="0" applyFont="1" applyBorder="1" applyAlignment="1" applyProtection="1">
      <alignment wrapText="1"/>
      <protection locked="0"/>
    </xf>
    <xf numFmtId="4" fontId="107" fillId="0" borderId="0" xfId="0" applyNumberFormat="1" applyFont="1" applyBorder="1" applyAlignment="1" applyProtection="1">
      <alignment horizontal="center" vertical="center" wrapText="1" readingOrder="1"/>
      <protection locked="0"/>
    </xf>
    <xf numFmtId="0" fontId="32" fillId="0" borderId="0" xfId="0" applyFont="1" applyAlignment="1" applyProtection="1">
      <alignment horizontal="center" vertical="center" wrapText="1"/>
      <protection locked="0"/>
    </xf>
    <xf numFmtId="1" fontId="165" fillId="0" borderId="13" xfId="0" applyNumberFormat="1" applyFont="1" applyBorder="1" applyAlignment="1" applyProtection="1">
      <alignment horizontal="center" vertical="center" wrapText="1" readingOrder="1"/>
      <protection locked="0"/>
    </xf>
    <xf numFmtId="1" fontId="165" fillId="0" borderId="0" xfId="0" applyNumberFormat="1" applyFont="1" applyBorder="1" applyAlignment="1" applyProtection="1">
      <alignment horizontal="center" vertical="center" wrapText="1" readingOrder="1"/>
      <protection locked="0"/>
    </xf>
    <xf numFmtId="0" fontId="107" fillId="0" borderId="0" xfId="0" applyFont="1" applyBorder="1" applyAlignment="1" applyProtection="1">
      <alignment vertical="top" wrapText="1" readingOrder="1"/>
      <protection locked="0"/>
    </xf>
    <xf numFmtId="186" fontId="77" fillId="0" borderId="0" xfId="0" applyNumberFormat="1" applyFont="1" applyAlignment="1">
      <alignment horizontal="center" vertical="center"/>
    </xf>
    <xf numFmtId="165" fontId="27" fillId="0" borderId="0" xfId="0" applyNumberFormat="1" applyFont="1" applyBorder="1" applyAlignment="1" applyProtection="1">
      <alignment horizontal="center" vertical="top" wrapText="1" readingOrder="1"/>
      <protection locked="0"/>
    </xf>
    <xf numFmtId="0" fontId="14" fillId="0" borderId="0" xfId="0" applyFont="1" applyBorder="1" applyAlignment="1">
      <alignment vertical="center" wrapText="1"/>
    </xf>
    <xf numFmtId="0" fontId="27" fillId="0" borderId="13" xfId="0" applyFont="1" applyBorder="1" applyAlignment="1" applyProtection="1">
      <alignment horizontal="center" vertical="center" wrapText="1" readingOrder="1"/>
      <protection locked="0"/>
    </xf>
    <xf numFmtId="0" fontId="121" fillId="0" borderId="0" xfId="0" applyFont="1" applyAlignment="1">
      <alignment horizontal="center" vertical="center" wrapText="1"/>
    </xf>
    <xf numFmtId="165" fontId="14" fillId="0" borderId="0" xfId="0" applyNumberFormat="1" applyFont="1" applyBorder="1" applyAlignment="1">
      <alignment horizontal="center" vertical="center" wrapText="1" readingOrder="1"/>
    </xf>
    <xf numFmtId="0" fontId="12"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Fill="1" applyAlignment="1" applyProtection="1">
      <alignment horizontal="center"/>
      <protection locked="0"/>
    </xf>
    <xf numFmtId="0" fontId="116" fillId="62" borderId="54" xfId="111" applyFont="1" applyFill="1" applyBorder="1" applyAlignment="1" applyProtection="1">
      <alignment horizontal="center" vertical="center" wrapText="1"/>
      <protection locked="0"/>
    </xf>
    <xf numFmtId="0" fontId="14" fillId="0" borderId="54" xfId="0" applyFont="1" applyBorder="1" applyAlignment="1">
      <alignment horizontal="center" vertical="center"/>
    </xf>
    <xf numFmtId="0" fontId="14" fillId="0" borderId="54"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73" fillId="0" borderId="55" xfId="0" applyFont="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4" fillId="0" borderId="54" xfId="95"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116" fillId="62" borderId="57" xfId="111" applyFont="1" applyFill="1" applyBorder="1" applyAlignment="1" applyProtection="1">
      <alignment horizontal="center" vertical="center" wrapText="1"/>
      <protection locked="0"/>
    </xf>
    <xf numFmtId="0" fontId="14" fillId="0" borderId="57" xfId="0" applyFont="1" applyBorder="1" applyAlignment="1">
      <alignment horizontal="center" vertical="center"/>
    </xf>
    <xf numFmtId="0" fontId="14" fillId="0" borderId="57"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73" fillId="0" borderId="58" xfId="0" applyFont="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57" xfId="95" applyFont="1" applyBorder="1" applyAlignment="1" applyProtection="1">
      <alignment horizontal="center" vertical="center"/>
      <protection locked="0"/>
    </xf>
    <xf numFmtId="0" fontId="127" fillId="0" borderId="57" xfId="0" applyFont="1" applyBorder="1" applyAlignment="1" applyProtection="1">
      <alignment horizontal="center" vertical="center"/>
      <protection locked="0"/>
    </xf>
    <xf numFmtId="0" fontId="118" fillId="0" borderId="33" xfId="0" applyFont="1" applyBorder="1" applyAlignment="1" applyProtection="1">
      <alignment horizontal="center" vertical="center" wrapText="1" readingOrder="1"/>
      <protection locked="0"/>
    </xf>
    <xf numFmtId="0" fontId="131" fillId="0" borderId="60" xfId="0" applyFont="1" applyBorder="1" applyAlignment="1" applyProtection="1">
      <alignment horizontal="center" vertical="center" wrapText="1" readingOrder="1"/>
      <protection locked="0"/>
    </xf>
    <xf numFmtId="0" fontId="73" fillId="0" borderId="61" xfId="0" applyFont="1" applyBorder="1" applyAlignment="1" applyProtection="1">
      <alignment horizontal="center" vertical="center" wrapText="1" readingOrder="1"/>
      <protection locked="0"/>
    </xf>
    <xf numFmtId="0" fontId="17" fillId="0" borderId="33" xfId="0" applyFont="1" applyFill="1" applyBorder="1" applyAlignment="1" applyProtection="1">
      <alignment horizontal="center" vertical="center" wrapText="1" readingOrder="1"/>
      <protection locked="0"/>
    </xf>
    <xf numFmtId="0" fontId="14" fillId="58" borderId="33" xfId="0" applyFont="1" applyFill="1" applyBorder="1" applyAlignment="1" applyProtection="1">
      <alignment horizontal="center" vertical="center" wrapText="1" readingOrder="1"/>
      <protection locked="0"/>
    </xf>
    <xf numFmtId="0" fontId="14" fillId="0" borderId="33" xfId="0" applyFont="1" applyBorder="1" applyAlignment="1" applyProtection="1">
      <alignment horizontal="center" vertical="center" wrapText="1" readingOrder="1"/>
      <protection locked="0"/>
    </xf>
    <xf numFmtId="0" fontId="17" fillId="0" borderId="33" xfId="0" quotePrefix="1" applyFont="1" applyBorder="1" applyAlignment="1" applyProtection="1">
      <alignment horizontal="center" vertical="center" wrapText="1" readingOrder="1"/>
      <protection locked="0"/>
    </xf>
    <xf numFmtId="0" fontId="73" fillId="0" borderId="33" xfId="0" applyFont="1" applyBorder="1" applyAlignment="1" applyProtection="1">
      <alignment horizontal="center" vertical="center" wrapText="1" readingOrder="1"/>
      <protection locked="0"/>
    </xf>
    <xf numFmtId="0" fontId="17" fillId="0" borderId="33" xfId="106" applyFont="1" applyBorder="1" applyAlignment="1" applyProtection="1">
      <alignment horizontal="center" vertical="center" wrapText="1" readingOrder="1"/>
      <protection locked="0"/>
    </xf>
    <xf numFmtId="0" fontId="14" fillId="0" borderId="33" xfId="0" applyFont="1" applyBorder="1" applyAlignment="1" applyProtection="1">
      <alignment horizontal="center" vertical="center" readingOrder="1"/>
      <protection locked="0"/>
    </xf>
    <xf numFmtId="0" fontId="17" fillId="0" borderId="23" xfId="0" applyFont="1" applyBorder="1" applyAlignment="1" applyProtection="1">
      <alignment horizontal="center" vertical="center" wrapText="1" readingOrder="1"/>
      <protection locked="0"/>
    </xf>
    <xf numFmtId="0" fontId="118" fillId="0" borderId="23" xfId="0" applyFont="1" applyBorder="1" applyAlignment="1" applyProtection="1">
      <alignment horizontal="center" vertical="center" wrapText="1"/>
      <protection locked="0"/>
    </xf>
    <xf numFmtId="0" fontId="17" fillId="0" borderId="23" xfId="0" applyFont="1" applyBorder="1" applyAlignment="1" applyProtection="1">
      <alignment horizontal="center" vertical="top" wrapText="1" readingOrder="1"/>
      <protection locked="0"/>
    </xf>
    <xf numFmtId="0" fontId="73" fillId="0" borderId="23" xfId="0" applyFont="1" applyBorder="1" applyAlignment="1" applyProtection="1">
      <alignment horizontal="center" vertical="center" wrapText="1" readingOrder="1"/>
      <protection locked="0"/>
    </xf>
    <xf numFmtId="0" fontId="118" fillId="0" borderId="23" xfId="0" applyFont="1" applyBorder="1" applyAlignment="1" applyProtection="1">
      <alignment horizontal="center" vertical="center" wrapText="1" readingOrder="1"/>
      <protection locked="0"/>
    </xf>
    <xf numFmtId="0" fontId="17" fillId="58" borderId="23" xfId="0" applyFont="1" applyFill="1" applyBorder="1" applyAlignment="1" applyProtection="1">
      <alignment horizontal="center" vertical="center" wrapText="1" readingOrder="1"/>
      <protection locked="0"/>
    </xf>
    <xf numFmtId="0" fontId="17" fillId="0" borderId="23" xfId="0" applyFont="1" applyFill="1" applyBorder="1" applyAlignment="1" applyProtection="1">
      <alignment horizontal="center" vertical="center" wrapText="1" readingOrder="1"/>
      <protection locked="0"/>
    </xf>
    <xf numFmtId="0" fontId="17" fillId="0" borderId="23" xfId="95" applyFont="1" applyBorder="1" applyAlignment="1" applyProtection="1">
      <alignment horizontal="center" vertical="center" wrapText="1" readingOrder="1"/>
      <protection locked="0"/>
    </xf>
    <xf numFmtId="0" fontId="17" fillId="99" borderId="23" xfId="0" applyFont="1" applyFill="1" applyBorder="1" applyAlignment="1" applyProtection="1">
      <alignment horizontal="center" vertical="center" wrapText="1" readingOrder="1"/>
      <protection locked="0"/>
    </xf>
    <xf numFmtId="0" fontId="14" fillId="58" borderId="23" xfId="0" applyFont="1" applyFill="1" applyBorder="1" applyAlignment="1" applyProtection="1">
      <alignment horizontal="center" vertical="center" wrapText="1" readingOrder="1"/>
      <protection locked="0"/>
    </xf>
    <xf numFmtId="0" fontId="14" fillId="0" borderId="23" xfId="0" applyFont="1" applyBorder="1" applyAlignment="1" applyProtection="1">
      <alignment horizontal="center" vertical="center" wrapText="1" readingOrder="1"/>
      <protection locked="0"/>
    </xf>
    <xf numFmtId="0" fontId="6" fillId="0" borderId="23" xfId="0" applyFont="1" applyBorder="1" applyAlignment="1" applyProtection="1">
      <alignment horizontal="center" vertical="center" wrapText="1" readingOrder="1"/>
      <protection locked="0"/>
    </xf>
    <xf numFmtId="0" fontId="14" fillId="0" borderId="23" xfId="0" applyFont="1" applyBorder="1" applyAlignment="1" applyProtection="1">
      <alignment horizontal="center" vertical="center" readingOrder="1"/>
      <protection locked="0"/>
    </xf>
    <xf numFmtId="0" fontId="73" fillId="58" borderId="23" xfId="0" applyFont="1" applyFill="1" applyBorder="1" applyAlignment="1" applyProtection="1">
      <alignment horizontal="center" vertical="center" wrapText="1" readingOrder="1"/>
      <protection locked="0"/>
    </xf>
    <xf numFmtId="0" fontId="117" fillId="0" borderId="0" xfId="0" applyFont="1" applyFill="1" applyAlignment="1" applyProtection="1">
      <alignment horizontal="center"/>
      <protection locked="0"/>
    </xf>
    <xf numFmtId="0" fontId="14" fillId="0" borderId="58" xfId="0" applyFont="1" applyBorder="1" applyAlignment="1">
      <alignment horizontal="center" vertical="center"/>
    </xf>
    <xf numFmtId="0" fontId="116" fillId="59" borderId="26" xfId="0" applyFont="1" applyFill="1" applyBorder="1" applyAlignment="1" applyProtection="1">
      <alignment horizontal="center" vertical="center" wrapText="1" readingOrder="1"/>
      <protection locked="0"/>
    </xf>
    <xf numFmtId="0" fontId="17" fillId="0" borderId="27" xfId="0" applyFont="1" applyBorder="1" applyAlignment="1" applyProtection="1">
      <alignment horizontal="center" vertical="center" wrapText="1" readingOrder="1"/>
      <protection locked="0"/>
    </xf>
    <xf numFmtId="0" fontId="14" fillId="0" borderId="27" xfId="0" applyFont="1" applyFill="1" applyBorder="1" applyAlignment="1" applyProtection="1">
      <alignment horizontal="center" vertical="center" wrapText="1" readingOrder="1"/>
      <protection locked="0"/>
    </xf>
    <xf numFmtId="0" fontId="128" fillId="0" borderId="25" xfId="81" applyFont="1" applyBorder="1" applyAlignment="1">
      <alignment horizontal="center" vertical="center"/>
    </xf>
    <xf numFmtId="0" fontId="128" fillId="0" borderId="25" xfId="81" applyFont="1" applyFill="1" applyBorder="1" applyAlignment="1" applyProtection="1">
      <alignment horizontal="center" vertical="center"/>
      <protection locked="0"/>
    </xf>
    <xf numFmtId="0" fontId="128" fillId="0" borderId="25" xfId="81" applyFont="1" applyFill="1" applyBorder="1" applyAlignment="1">
      <alignment horizontal="center" vertical="center"/>
    </xf>
    <xf numFmtId="0" fontId="4" fillId="36" borderId="0" xfId="0" applyFont="1" applyFill="1" applyBorder="1" applyAlignment="1" applyProtection="1">
      <alignment horizontal="center" vertical="center" wrapText="1" readingOrder="1"/>
      <protection locked="0"/>
    </xf>
    <xf numFmtId="0" fontId="1" fillId="0" borderId="0" xfId="0" applyFont="1" applyFill="1" applyBorder="1" applyAlignment="1" applyProtection="1">
      <alignment horizontal="center" vertical="center" wrapText="1" readingOrder="1"/>
      <protection locked="0"/>
    </xf>
    <xf numFmtId="0" fontId="167" fillId="0" borderId="0" xfId="0" applyFont="1" applyBorder="1" applyAlignment="1" applyProtection="1">
      <alignment horizontal="center" vertical="center" wrapText="1" readingOrder="1"/>
      <protection locked="0"/>
    </xf>
    <xf numFmtId="0" fontId="73" fillId="0" borderId="57" xfId="0" applyFont="1" applyBorder="1" applyAlignment="1" applyProtection="1">
      <alignment horizontal="center" vertical="center"/>
      <protection locked="0"/>
    </xf>
    <xf numFmtId="0" fontId="73" fillId="0" borderId="25" xfId="81" applyFont="1" applyBorder="1" applyAlignment="1" applyProtection="1">
      <alignment horizontal="center" vertical="center"/>
      <protection locked="0"/>
    </xf>
    <xf numFmtId="0" fontId="73" fillId="0" borderId="25" xfId="0" applyFont="1" applyBorder="1" applyAlignment="1" applyProtection="1">
      <alignment horizontal="center" vertical="center"/>
      <protection locked="0"/>
    </xf>
    <xf numFmtId="0" fontId="168" fillId="0" borderId="25" xfId="81" applyFont="1" applyBorder="1" applyAlignment="1" applyProtection="1">
      <alignment horizontal="center" vertical="center"/>
      <protection locked="0"/>
    </xf>
    <xf numFmtId="0" fontId="73" fillId="0" borderId="25" xfId="0" applyFont="1" applyFill="1" applyBorder="1" applyAlignment="1" applyProtection="1">
      <alignment horizontal="center" vertical="center"/>
      <protection locked="0"/>
    </xf>
    <xf numFmtId="0" fontId="73" fillId="0" borderId="54" xfId="0" applyFont="1" applyBorder="1" applyAlignment="1" applyProtection="1">
      <alignment horizontal="center" vertical="center"/>
      <protection locked="0"/>
    </xf>
    <xf numFmtId="0" fontId="73" fillId="0" borderId="0" xfId="0" applyFont="1" applyFill="1" applyAlignment="1" applyProtection="1">
      <alignment horizontal="center" vertical="center"/>
      <protection locked="0"/>
    </xf>
    <xf numFmtId="0" fontId="131" fillId="0" borderId="60" xfId="0" applyFont="1" applyFill="1" applyBorder="1" applyAlignment="1" applyProtection="1">
      <alignment horizontal="center" vertical="center" wrapText="1" readingOrder="1"/>
      <protection locked="0"/>
    </xf>
    <xf numFmtId="0" fontId="118" fillId="0" borderId="30" xfId="0" applyFont="1" applyFill="1" applyBorder="1" applyAlignment="1" applyProtection="1">
      <alignment horizontal="center" vertical="center" wrapText="1" readingOrder="1"/>
      <protection locked="0"/>
    </xf>
    <xf numFmtId="0" fontId="73" fillId="0" borderId="0" xfId="0" applyFont="1" applyFill="1" applyBorder="1" applyAlignment="1" applyProtection="1">
      <alignment horizontal="center" vertical="center" wrapText="1" readingOrder="1"/>
      <protection locked="0"/>
    </xf>
    <xf numFmtId="0" fontId="14" fillId="0" borderId="0" xfId="0" applyFont="1" applyFill="1" applyAlignment="1" applyProtection="1">
      <alignment horizontal="center" vertical="top" wrapText="1" readingOrder="1"/>
      <protection locked="0"/>
    </xf>
    <xf numFmtId="0" fontId="169" fillId="0" borderId="0" xfId="81" applyFont="1"/>
    <xf numFmtId="0" fontId="14" fillId="0" borderId="0" xfId="0" applyFont="1"/>
    <xf numFmtId="0" fontId="14" fillId="0" borderId="0" xfId="0" applyFont="1" applyAlignment="1"/>
    <xf numFmtId="165" fontId="27" fillId="0" borderId="0" xfId="0" applyNumberFormat="1" applyFont="1" applyFill="1" applyBorder="1" applyAlignment="1" applyProtection="1">
      <alignment horizontal="center" vertical="center" wrapText="1" readingOrder="1"/>
      <protection locked="0"/>
    </xf>
    <xf numFmtId="0" fontId="125" fillId="0" borderId="0" xfId="0" applyFont="1" applyBorder="1" applyAlignment="1" applyProtection="1">
      <alignment horizontal="center" vertical="center" wrapText="1" readingOrder="1"/>
      <protection locked="0"/>
    </xf>
    <xf numFmtId="165" fontId="76" fillId="0" borderId="0" xfId="0" applyNumberFormat="1" applyFont="1" applyFill="1" applyBorder="1" applyAlignment="1" applyProtection="1">
      <alignment horizontal="center" vertical="center" wrapText="1" readingOrder="1"/>
      <protection locked="0"/>
    </xf>
    <xf numFmtId="0" fontId="170" fillId="0" borderId="0" xfId="0" applyFont="1" applyBorder="1" applyAlignment="1" applyProtection="1">
      <alignment horizontal="center" vertical="center" wrapText="1" readingOrder="1"/>
      <protection locked="0"/>
    </xf>
    <xf numFmtId="0" fontId="171" fillId="0" borderId="25" xfId="0" applyFont="1" applyBorder="1" applyAlignment="1" applyProtection="1">
      <alignment horizontal="center" vertical="center" wrapText="1" readingOrder="1"/>
      <protection locked="0"/>
    </xf>
    <xf numFmtId="0" fontId="97" fillId="0" borderId="25" xfId="81" applyBorder="1" applyAlignment="1" applyProtection="1">
      <alignment horizontal="center" vertical="center"/>
      <protection locked="0"/>
    </xf>
  </cellXfs>
  <cellStyles count="242">
    <cellStyle name="20% - Accent1 2" xfId="1"/>
    <cellStyle name="20% - Accent1 2 2" xfId="2"/>
    <cellStyle name="20% - Accent1 2 2 2" xfId="124"/>
    <cellStyle name="20% - Accent1 2 3" xfId="3"/>
    <cellStyle name="20% - Accent1 2 3 2" xfId="125"/>
    <cellStyle name="20% - Accent1 2 4" xfId="123"/>
    <cellStyle name="20% - Accent2 2" xfId="4"/>
    <cellStyle name="20% - Accent2 2 2" xfId="5"/>
    <cellStyle name="20% - Accent2 2 2 2" xfId="127"/>
    <cellStyle name="20% - Accent2 2 3" xfId="6"/>
    <cellStyle name="20% - Accent2 2 3 2" xfId="128"/>
    <cellStyle name="20% - Accent2 2 4" xfId="126"/>
    <cellStyle name="20% - Accent3 2" xfId="7"/>
    <cellStyle name="20% - Accent3 2 2" xfId="8"/>
    <cellStyle name="20% - Accent3 2 2 2" xfId="130"/>
    <cellStyle name="20% - Accent3 2 3" xfId="9"/>
    <cellStyle name="20% - Accent3 2 3 2" xfId="131"/>
    <cellStyle name="20% - Accent3 2 4" xfId="129"/>
    <cellStyle name="20% - Accent4 2" xfId="10"/>
    <cellStyle name="20% - Accent4 2 2" xfId="11"/>
    <cellStyle name="20% - Accent4 2 2 2" xfId="133"/>
    <cellStyle name="20% - Accent4 2 3" xfId="12"/>
    <cellStyle name="20% - Accent4 2 3 2" xfId="134"/>
    <cellStyle name="20% - Accent4 2 4" xfId="132"/>
    <cellStyle name="20% - Accent5 2" xfId="13"/>
    <cellStyle name="20% - Accent5 2 2" xfId="14"/>
    <cellStyle name="20% - Accent5 2 2 2" xfId="136"/>
    <cellStyle name="20% - Accent5 2 3" xfId="135"/>
    <cellStyle name="20% - Accent6 2" xfId="15"/>
    <cellStyle name="20% - Accent6 2 2" xfId="16"/>
    <cellStyle name="20% - Accent6 2 2 2" xfId="138"/>
    <cellStyle name="20% - Accent6 2 3" xfId="137"/>
    <cellStyle name="40% - Accent1 2" xfId="17"/>
    <cellStyle name="40% - Accent1 2 2" xfId="18"/>
    <cellStyle name="40% - Accent1 2 2 2" xfId="140"/>
    <cellStyle name="40% - Accent1 2 3" xfId="19"/>
    <cellStyle name="40% - Accent1 2 3 2" xfId="141"/>
    <cellStyle name="40% - Accent1 2 4" xfId="139"/>
    <cellStyle name="40% - Accent2 2" xfId="20"/>
    <cellStyle name="40% - Accent2 2 2" xfId="21"/>
    <cellStyle name="40% - Accent2 2 2 2" xfId="143"/>
    <cellStyle name="40% - Accent2 2 3" xfId="142"/>
    <cellStyle name="40% - Accent3 2" xfId="22"/>
    <cellStyle name="40% - Accent3 2 2" xfId="23"/>
    <cellStyle name="40% - Accent3 2 2 2" xfId="145"/>
    <cellStyle name="40% - Accent3 2 3" xfId="24"/>
    <cellStyle name="40% - Accent3 2 3 2" xfId="146"/>
    <cellStyle name="40% - Accent3 2 4" xfId="144"/>
    <cellStyle name="40% - Accent4 2" xfId="25"/>
    <cellStyle name="40% - Accent4 2 2" xfId="26"/>
    <cellStyle name="40% - Accent4 2 2 2" xfId="148"/>
    <cellStyle name="40% - Accent4 2 3" xfId="27"/>
    <cellStyle name="40% - Accent4 2 3 2" xfId="149"/>
    <cellStyle name="40% - Accent4 2 4" xfId="147"/>
    <cellStyle name="40% - Accent5 2" xfId="28"/>
    <cellStyle name="40% - Accent5 2 2" xfId="29"/>
    <cellStyle name="40% - Accent5 2 2 2" xfId="151"/>
    <cellStyle name="40% - Accent5 2 3" xfId="150"/>
    <cellStyle name="40% - Accent6 2" xfId="30"/>
    <cellStyle name="40% - Accent6 2 2" xfId="31"/>
    <cellStyle name="40% - Accent6 2 2 2" xfId="153"/>
    <cellStyle name="40% - Accent6 2 3" xfId="32"/>
    <cellStyle name="40% - Accent6 2 3 2" xfId="154"/>
    <cellStyle name="40% - Accent6 2 4" xfId="152"/>
    <cellStyle name="60% - Accent1 2" xfId="33"/>
    <cellStyle name="60% - Accent1 2 2" xfId="34"/>
    <cellStyle name="60% - Accent1 2 2 2" xfId="156"/>
    <cellStyle name="60% - Accent1 2 3" xfId="155"/>
    <cellStyle name="60% - Accent2 2" xfId="35"/>
    <cellStyle name="60% - Accent2 2 2" xfId="36"/>
    <cellStyle name="60% - Accent2 2 2 2" xfId="158"/>
    <cellStyle name="60% - Accent2 2 3" xfId="157"/>
    <cellStyle name="60% - Accent3 2" xfId="37"/>
    <cellStyle name="60% - Accent3 2 2" xfId="38"/>
    <cellStyle name="60% - Accent3 2 2 2" xfId="160"/>
    <cellStyle name="60% - Accent3 2 3" xfId="159"/>
    <cellStyle name="60% - Accent4 2" xfId="39"/>
    <cellStyle name="60% - Accent4 2 2" xfId="40"/>
    <cellStyle name="60% - Accent4 2 2 2" xfId="162"/>
    <cellStyle name="60% - Accent4 2 3" xfId="161"/>
    <cellStyle name="60% - Accent5 2" xfId="41"/>
    <cellStyle name="60% - Accent5 2 2" xfId="42"/>
    <cellStyle name="60% - Accent5 2 2 2" xfId="164"/>
    <cellStyle name="60% - Accent5 2 3" xfId="163"/>
    <cellStyle name="60% - Accent6 2" xfId="43"/>
    <cellStyle name="60% - Accent6 2 2" xfId="44"/>
    <cellStyle name="60% - Accent6 2 2 2" xfId="166"/>
    <cellStyle name="60% - Accent6 2 3" xfId="165"/>
    <cellStyle name="Accent1 2" xfId="45"/>
    <cellStyle name="Accent1 2 2" xfId="46"/>
    <cellStyle name="Accent1 2 2 2" xfId="168"/>
    <cellStyle name="Accent1 2 3" xfId="167"/>
    <cellStyle name="Accent2 2" xfId="47"/>
    <cellStyle name="Accent2 2 2" xfId="48"/>
    <cellStyle name="Accent2 2 2 2" xfId="170"/>
    <cellStyle name="Accent2 2 3" xfId="169"/>
    <cellStyle name="Accent3 2" xfId="49"/>
    <cellStyle name="Accent3 2 2" xfId="50"/>
    <cellStyle name="Accent3 2 2 2" xfId="172"/>
    <cellStyle name="Accent3 2 3" xfId="171"/>
    <cellStyle name="Accent4 2" xfId="51"/>
    <cellStyle name="Accent4 2 2" xfId="52"/>
    <cellStyle name="Accent4 2 2 2" xfId="174"/>
    <cellStyle name="Accent4 2 3" xfId="173"/>
    <cellStyle name="Accent5 2" xfId="53"/>
    <cellStyle name="Accent5 2 2" xfId="54"/>
    <cellStyle name="Accent5 2 2 2" xfId="176"/>
    <cellStyle name="Accent5 2 3" xfId="175"/>
    <cellStyle name="Accent6 2" xfId="55"/>
    <cellStyle name="Accent6 2 2" xfId="56"/>
    <cellStyle name="Accent6 2 2 2" xfId="178"/>
    <cellStyle name="Accent6 2 3" xfId="177"/>
    <cellStyle name="Bad 2" xfId="57"/>
    <cellStyle name="Bad 2 2" xfId="58"/>
    <cellStyle name="Bad 2 2 2" xfId="180"/>
    <cellStyle name="Bad 2 3" xfId="179"/>
    <cellStyle name="Calculation 2" xfId="59"/>
    <cellStyle name="Calculation 2 2" xfId="60"/>
    <cellStyle name="Calculation 2 2 2" xfId="182"/>
    <cellStyle name="Calculation 2 3" xfId="181"/>
    <cellStyle name="Check Cell 2" xfId="61"/>
    <cellStyle name="Check Cell 2 2" xfId="62"/>
    <cellStyle name="Check Cell 2 2 2" xfId="184"/>
    <cellStyle name="Check Cell 2 3" xfId="183"/>
    <cellStyle name="Comma 2" xfId="63"/>
    <cellStyle name="Comma 2 2" xfId="64"/>
    <cellStyle name="Comma 2 3" xfId="185"/>
    <cellStyle name="Excel Built-in Hyperlink" xfId="65"/>
    <cellStyle name="Explanatory Text 2" xfId="66"/>
    <cellStyle name="Explanatory Text 2 2" xfId="67"/>
    <cellStyle name="Explanatory Text 2 2 2" xfId="187"/>
    <cellStyle name="Explanatory Text 2 3" xfId="186"/>
    <cellStyle name="Good 2" xfId="68"/>
    <cellStyle name="Good 2 2" xfId="69"/>
    <cellStyle name="Good 2 2 2" xfId="189"/>
    <cellStyle name="Good 2 3" xfId="188"/>
    <cellStyle name="Heading" xfId="190"/>
    <cellStyle name="Heading 1 2" xfId="70"/>
    <cellStyle name="Heading 1 2 2" xfId="71"/>
    <cellStyle name="Heading 1 2 2 2" xfId="192"/>
    <cellStyle name="Heading 1 2 3" xfId="72"/>
    <cellStyle name="Heading 1 2 3 2" xfId="193"/>
    <cellStyle name="Heading 1 2 4" xfId="191"/>
    <cellStyle name="Heading 2 2" xfId="73"/>
    <cellStyle name="Heading 2 2 2" xfId="74"/>
    <cellStyle name="Heading 2 2 2 2" xfId="195"/>
    <cellStyle name="Heading 2 2 3" xfId="194"/>
    <cellStyle name="Heading 3 2" xfId="75"/>
    <cellStyle name="Heading 3 2 2" xfId="76"/>
    <cellStyle name="Heading 3 2 2 2" xfId="197"/>
    <cellStyle name="Heading 3 2 3" xfId="77"/>
    <cellStyle name="Heading 3 2 3 2" xfId="198"/>
    <cellStyle name="Heading 3 2 4" xfId="196"/>
    <cellStyle name="Heading 4 2" xfId="78"/>
    <cellStyle name="Heading 4 2 2" xfId="79"/>
    <cellStyle name="Heading 4 2 2 2" xfId="200"/>
    <cellStyle name="Heading 4 2 3" xfId="80"/>
    <cellStyle name="Heading 4 2 3 2" xfId="201"/>
    <cellStyle name="Heading 4 2 4" xfId="199"/>
    <cellStyle name="Heading1" xfId="202"/>
    <cellStyle name="Hiperveza" xfId="81" builtinId="8"/>
    <cellStyle name="Hyperlink 2" xfId="82"/>
    <cellStyle name="Hyperlink 2 2" xfId="83"/>
    <cellStyle name="Hyperlink 2 2 2" xfId="204"/>
    <cellStyle name="Hyperlink 2 3" xfId="203"/>
    <cellStyle name="Hyperlink 3" xfId="84"/>
    <cellStyle name="Hyperlink 3 2" xfId="205"/>
    <cellStyle name="Input 2" xfId="85"/>
    <cellStyle name="Input 2 2" xfId="86"/>
    <cellStyle name="Input 2 2 2" xfId="207"/>
    <cellStyle name="Input 2 3" xfId="206"/>
    <cellStyle name="Linked Cell 2" xfId="87"/>
    <cellStyle name="Linked Cell 2 2" xfId="88"/>
    <cellStyle name="Linked Cell 2 2 2" xfId="209"/>
    <cellStyle name="Linked Cell 2 3" xfId="208"/>
    <cellStyle name="Neutral 2" xfId="89"/>
    <cellStyle name="Neutral 2 2" xfId="90"/>
    <cellStyle name="Neutral 2 2 2" xfId="211"/>
    <cellStyle name="Neutral 2 3" xfId="210"/>
    <cellStyle name="Normal 2" xfId="91"/>
    <cellStyle name="Normal 2 2" xfId="92"/>
    <cellStyle name="Normal 2 2 2" xfId="213"/>
    <cellStyle name="Normal 2 3" xfId="93"/>
    <cellStyle name="Normal 2 3 2" xfId="214"/>
    <cellStyle name="Normal 2 4" xfId="212"/>
    <cellStyle name="Normal 3" xfId="94"/>
    <cellStyle name="Normal 3 2" xfId="95"/>
    <cellStyle name="Normal 3 2 2" xfId="216"/>
    <cellStyle name="Normal 3 3" xfId="215"/>
    <cellStyle name="Normal 4" xfId="96"/>
    <cellStyle name="Normal 4 2" xfId="97"/>
    <cellStyle name="Normal 4 2 2" xfId="218"/>
    <cellStyle name="Normal 4 3" xfId="217"/>
    <cellStyle name="Normal 5" xfId="98"/>
    <cellStyle name="Normal 5 2" xfId="99"/>
    <cellStyle name="Normal 5 2 2" xfId="100"/>
    <cellStyle name="Normal 5 2 2 2" xfId="221"/>
    <cellStyle name="Normal 5 2 3" xfId="220"/>
    <cellStyle name="Normal 5 3" xfId="101"/>
    <cellStyle name="Normal 5 3 2" xfId="222"/>
    <cellStyle name="Normal 5 4" xfId="102"/>
    <cellStyle name="Normal 5 4 2" xfId="103"/>
    <cellStyle name="Normal 5 4 3" xfId="223"/>
    <cellStyle name="Normal 5 5" xfId="219"/>
    <cellStyle name="Normal 6" xfId="104"/>
    <cellStyle name="Normal 6 2" xfId="224"/>
    <cellStyle name="Normalno" xfId="0" builtinId="0"/>
    <cellStyle name="Normalno 2" xfId="105"/>
    <cellStyle name="Normalno 3" xfId="106"/>
    <cellStyle name="Normalno 4" xfId="122"/>
    <cellStyle name="Note 2" xfId="107"/>
    <cellStyle name="Note 2 2" xfId="108"/>
    <cellStyle name="Note 2 2 2" xfId="109"/>
    <cellStyle name="Note 2 2 2 2" xfId="227"/>
    <cellStyle name="Note 2 2 3" xfId="226"/>
    <cellStyle name="Note 2 3" xfId="110"/>
    <cellStyle name="Note 2 3 2" xfId="228"/>
    <cellStyle name="Note 2 4" xfId="225"/>
    <cellStyle name="Obično 2" xfId="111"/>
    <cellStyle name="Obično 2 2" xfId="229"/>
    <cellStyle name="Output 2" xfId="112"/>
    <cellStyle name="Output 2 2" xfId="113"/>
    <cellStyle name="Output 2 2 2" xfId="231"/>
    <cellStyle name="Output 2 3" xfId="230"/>
    <cellStyle name="Result" xfId="232"/>
    <cellStyle name="Result2" xfId="233"/>
    <cellStyle name="Title 2" xfId="114"/>
    <cellStyle name="Title 2 2" xfId="115"/>
    <cellStyle name="Title 2 2 2" xfId="235"/>
    <cellStyle name="Title 2 3" xfId="116"/>
    <cellStyle name="Title 2 3 2" xfId="236"/>
    <cellStyle name="Title 2 4" xfId="234"/>
    <cellStyle name="Total 2" xfId="117"/>
    <cellStyle name="Total 2 2" xfId="118"/>
    <cellStyle name="Total 2 2 2" xfId="238"/>
    <cellStyle name="Total 2 3" xfId="119"/>
    <cellStyle name="Total 2 3 2" xfId="239"/>
    <cellStyle name="Total 2 4" xfId="237"/>
    <cellStyle name="Warning Text 2" xfId="120"/>
    <cellStyle name="Warning Text 2 2" xfId="121"/>
    <cellStyle name="Warning Text 2 2 2" xfId="241"/>
    <cellStyle name="Warning Text 2 3" xfId="24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F81BD"/>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3</xdr:row>
      <xdr:rowOff>142875</xdr:rowOff>
    </xdr:from>
    <xdr:to>
      <xdr:col>16</xdr:col>
      <xdr:colOff>152400</xdr:colOff>
      <xdr:row>57</xdr:row>
      <xdr:rowOff>38100</xdr:rowOff>
    </xdr:to>
    <xdr:pic>
      <xdr:nvPicPr>
        <xdr:cNvPr id="12577" name="Picture 1">
          <a:extLst>
            <a:ext uri="{FF2B5EF4-FFF2-40B4-BE49-F238E27FC236}">
              <a16:creationId xmlns:a16="http://schemas.microsoft.com/office/drawing/2014/main" xmlns="" id="{8840C810-FA5B-4590-974A-FA1B41817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2246" t="16020"/>
        <a:stretch>
          <a:fillRect/>
        </a:stretch>
      </xdr:blipFill>
      <xdr:spPr bwMode="auto">
        <a:xfrm>
          <a:off x="1171575" y="628650"/>
          <a:ext cx="8734425" cy="863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6_Zdravstvena_ekologija\06-01_Zdravstvena_ispravnost_voda_i_vodoopskrbu\VODOVODI_2018\Stiglo\I&#381;\&#381;arka-codoopskrba%20RH%20ZINE%20OPSKR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tci o IVU"/>
      <sheetName val="Podatci o sustavima po ZO"/>
      <sheetName val="Int. kont_INTERNI laborat_2017"/>
      <sheetName val="Int. kont_VANJSKI laborat_2017"/>
      <sheetName val="Uzroci neispravnosti_mreza"/>
      <sheetName val="Uzroci neispravnoti_crpilista"/>
      <sheetName val="Obavijesti potrosacima_2017"/>
      <sheetName val="Padajuci izb-Novo"/>
      <sheetName val="Sheet2"/>
      <sheetName val="Padajuci izbornici"/>
    </sheetNames>
    <sheetDataSet>
      <sheetData sheetId="0" refreshError="1"/>
      <sheetData sheetId="1" refreshError="1">
        <row r="47">
          <cell r="R47">
            <v>122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omunalac-slunj.hr/" TargetMode="External"/><Relationship Id="rId117" Type="http://schemas.openxmlformats.org/officeDocument/2006/relationships/hyperlink" Target="mailto:tehnicki.saktor@vodovodiodvodnja.t-com.hr" TargetMode="External"/><Relationship Id="rId21" Type="http://schemas.openxmlformats.org/officeDocument/2006/relationships/hyperlink" Target="http://www.vio.hr/" TargetMode="External"/><Relationship Id="rId42" Type="http://schemas.openxmlformats.org/officeDocument/2006/relationships/hyperlink" Target="mailto:uprava@zagorski-vodovod.hr" TargetMode="External"/><Relationship Id="rId47" Type="http://schemas.openxmlformats.org/officeDocument/2006/relationships/hyperlink" Target="mailto:info@vodovodiodvodnja-senj.hr" TargetMode="External"/><Relationship Id="rId63" Type="http://schemas.openxmlformats.org/officeDocument/2006/relationships/hyperlink" Target="http://www.urednost.hr/" TargetMode="External"/><Relationship Id="rId68" Type="http://schemas.openxmlformats.org/officeDocument/2006/relationships/hyperlink" Target="http://www.vode-lipik.hr/" TargetMode="External"/><Relationship Id="rId84" Type="http://schemas.openxmlformats.org/officeDocument/2006/relationships/hyperlink" Target="http://www.hvarskivodovod.hr/" TargetMode="External"/><Relationship Id="rId89" Type="http://schemas.openxmlformats.org/officeDocument/2006/relationships/hyperlink" Target="http://www.vodovod-makarska.hr/" TargetMode="External"/><Relationship Id="rId112" Type="http://schemas.openxmlformats.org/officeDocument/2006/relationships/hyperlink" Target="http://www.ktd-gunja.hr/" TargetMode="External"/><Relationship Id="rId133" Type="http://schemas.openxmlformats.org/officeDocument/2006/relationships/hyperlink" Target="mailto:vodovod-vg@gmail.com" TargetMode="External"/><Relationship Id="rId138" Type="http://schemas.openxmlformats.org/officeDocument/2006/relationships/hyperlink" Target="mailto:info@janjina.hr" TargetMode="External"/><Relationship Id="rId16" Type="http://schemas.openxmlformats.org/officeDocument/2006/relationships/hyperlink" Target="http://www.vodovod-blato.hr/" TargetMode="External"/><Relationship Id="rId107" Type="http://schemas.openxmlformats.org/officeDocument/2006/relationships/hyperlink" Target="http://www.virkom.hr/" TargetMode="External"/><Relationship Id="rId11" Type="http://schemas.openxmlformats.org/officeDocument/2006/relationships/hyperlink" Target="mailto:uprava@vodneusluge-bj.hr" TargetMode="External"/><Relationship Id="rId32" Type="http://schemas.openxmlformats.org/officeDocument/2006/relationships/hyperlink" Target="http://www.kcvode.hr/" TargetMode="External"/><Relationship Id="rId37" Type="http://schemas.openxmlformats.org/officeDocument/2006/relationships/hyperlink" Target="mailto:danijel.kranjcec@kvio.hr" TargetMode="External"/><Relationship Id="rId53" Type="http://schemas.openxmlformats.org/officeDocument/2006/relationships/hyperlink" Target="http://www.vodovod.brinje.hr/" TargetMode="External"/><Relationship Id="rId58" Type="http://schemas.openxmlformats.org/officeDocument/2006/relationships/hyperlink" Target="http://www.dvorac.hr/" TargetMode="External"/><Relationship Id="rId74" Type="http://schemas.openxmlformats.org/officeDocument/2006/relationships/hyperlink" Target="http://www.ponikve.hr/" TargetMode="External"/><Relationship Id="rId79" Type="http://schemas.openxmlformats.org/officeDocument/2006/relationships/hyperlink" Target="http://www.moslavina-kutina.hr/" TargetMode="External"/><Relationship Id="rId102" Type="http://schemas.openxmlformats.org/officeDocument/2006/relationships/hyperlink" Target="mailto:ranko.zbodulja@ivkom.hr" TargetMode="External"/><Relationship Id="rId123" Type="http://schemas.openxmlformats.org/officeDocument/2006/relationships/hyperlink" Target="mailto:ivka.crnogaj@viozz.hr" TargetMode="External"/><Relationship Id="rId128" Type="http://schemas.openxmlformats.org/officeDocument/2006/relationships/hyperlink" Target="http://www.vodovodklincasela.hr/" TargetMode="External"/><Relationship Id="rId144" Type="http://schemas.openxmlformats.org/officeDocument/2006/relationships/comments" Target="../comments1.xml"/><Relationship Id="rId5" Type="http://schemas.openxmlformats.org/officeDocument/2006/relationships/hyperlink" Target="http://www.viocl.hr/" TargetMode="External"/><Relationship Id="rId90" Type="http://schemas.openxmlformats.org/officeDocument/2006/relationships/hyperlink" Target="http://www.vodovod.hr/" TargetMode="External"/><Relationship Id="rId95" Type="http://schemas.openxmlformats.org/officeDocument/2006/relationships/hyperlink" Target="mailto:komunalno.drustvo.kijevo%7B@si.t-com.hr" TargetMode="External"/><Relationship Id="rId22" Type="http://schemas.openxmlformats.org/officeDocument/2006/relationships/hyperlink" Target="http://www.vodovod-labin.hr/" TargetMode="External"/><Relationship Id="rId27" Type="http://schemas.openxmlformats.org/officeDocument/2006/relationships/hyperlink" Target="http://www.komunalno-ozalj.com/" TargetMode="External"/><Relationship Id="rId43" Type="http://schemas.openxmlformats.org/officeDocument/2006/relationships/hyperlink" Target="mailto:srebrenka.vidovic@zagorski-vodovod.hr" TargetMode="External"/><Relationship Id="rId48" Type="http://schemas.openxmlformats.org/officeDocument/2006/relationships/hyperlink" Target="mailto:info@vodovodiodvodnja-senj.hr" TargetMode="External"/><Relationship Id="rId64" Type="http://schemas.openxmlformats.org/officeDocument/2006/relationships/hyperlink" Target="http://www.urednost.hr/" TargetMode="External"/><Relationship Id="rId69" Type="http://schemas.openxmlformats.org/officeDocument/2006/relationships/hyperlink" Target="mailto:kornelija.perkovic@vode-lipik.hr" TargetMode="External"/><Relationship Id="rId113" Type="http://schemas.openxmlformats.org/officeDocument/2006/relationships/hyperlink" Target="mailto:darko.cengic@vvk.hr" TargetMode="External"/><Relationship Id="rId118" Type="http://schemas.openxmlformats.org/officeDocument/2006/relationships/hyperlink" Target="http://www.vgvodoopskrba.hr/" TargetMode="External"/><Relationship Id="rId134" Type="http://schemas.openxmlformats.org/officeDocument/2006/relationships/hyperlink" Target="http://www.vodovod-metkovic.hr/" TargetMode="External"/><Relationship Id="rId139" Type="http://schemas.openxmlformats.org/officeDocument/2006/relationships/hyperlink" Target="mailto:info@janjina.hr" TargetMode="External"/><Relationship Id="rId8" Type="http://schemas.openxmlformats.org/officeDocument/2006/relationships/hyperlink" Target="http://www.darkom-daruvar.hr/" TargetMode="External"/><Relationship Id="rId51" Type="http://schemas.openxmlformats.org/officeDocument/2006/relationships/hyperlink" Target="http://www.vodovod-hrvatsko-primorje.hr/" TargetMode="External"/><Relationship Id="rId72" Type="http://schemas.openxmlformats.org/officeDocument/2006/relationships/hyperlink" Target="http://www.vodovod-zrnovnica.hr/" TargetMode="External"/><Relationship Id="rId80" Type="http://schemas.openxmlformats.org/officeDocument/2006/relationships/hyperlink" Target="http://www.privreda-petrinja.hr/" TargetMode="External"/><Relationship Id="rId85" Type="http://schemas.openxmlformats.org/officeDocument/2006/relationships/hyperlink" Target="mailto:grgi&#269;evi&#263;@hvarskivodovod.hr" TargetMode="External"/><Relationship Id="rId93" Type="http://schemas.openxmlformats.org/officeDocument/2006/relationships/hyperlink" Target="http://www.vodovod-imk.hr/" TargetMode="External"/><Relationship Id="rId98" Type="http://schemas.openxmlformats.org/officeDocument/2006/relationships/hyperlink" Target="mailto:martavujevic.rad@gmail.com" TargetMode="External"/><Relationship Id="rId121" Type="http://schemas.openxmlformats.org/officeDocument/2006/relationships/hyperlink" Target="http://www.viozz.hr/" TargetMode="External"/><Relationship Id="rId142" Type="http://schemas.openxmlformats.org/officeDocument/2006/relationships/printerSettings" Target="../printerSettings/printerSettings1.bin"/><Relationship Id="rId3" Type="http://schemas.openxmlformats.org/officeDocument/2006/relationships/hyperlink" Target="mailto:danijela.matijacalovric@vil-split.hr" TargetMode="External"/><Relationship Id="rId12" Type="http://schemas.openxmlformats.org/officeDocument/2006/relationships/hyperlink" Target="http://vodneusluge-bj.hr/" TargetMode="External"/><Relationship Id="rId17" Type="http://schemas.openxmlformats.org/officeDocument/2006/relationships/hyperlink" Target="mailto:vodovod-blato@du.t-com.hr" TargetMode="External"/><Relationship Id="rId25" Type="http://schemas.openxmlformats.org/officeDocument/2006/relationships/hyperlink" Target="http://www.komunalno-dugaresa.hr/" TargetMode="External"/><Relationship Id="rId33" Type="http://schemas.openxmlformats.org/officeDocument/2006/relationships/hyperlink" Target="mailto:ana.tepes@humvio.hr" TargetMode="External"/><Relationship Id="rId38" Type="http://schemas.openxmlformats.org/officeDocument/2006/relationships/hyperlink" Target="http://www.kvio.hr/" TargetMode="External"/><Relationship Id="rId46" Type="http://schemas.openxmlformats.org/officeDocument/2006/relationships/hyperlink" Target="http://usluga-gospic.hr/" TargetMode="External"/><Relationship Id="rId59" Type="http://schemas.openxmlformats.org/officeDocument/2006/relationships/hyperlink" Target="mailto:hidrobel@hidrobel.hr," TargetMode="External"/><Relationship Id="rId67" Type="http://schemas.openxmlformats.org/officeDocument/2006/relationships/hyperlink" Target="mailto:tomislav.rozman@tekija.hr" TargetMode="External"/><Relationship Id="rId103" Type="http://schemas.openxmlformats.org/officeDocument/2006/relationships/hyperlink" Target="http://www.varkom.hr/" TargetMode="External"/><Relationship Id="rId108" Type="http://schemas.openxmlformats.org/officeDocument/2006/relationships/hyperlink" Target="mailto:majetic@papuk-doo.hr" TargetMode="External"/><Relationship Id="rId116" Type="http://schemas.openxmlformats.org/officeDocument/2006/relationships/hyperlink" Target="http://www.vodovod-i-odvodnja.hr/" TargetMode="External"/><Relationship Id="rId124" Type="http://schemas.openxmlformats.org/officeDocument/2006/relationships/hyperlink" Target="mailto:zdravka.pankretic@viozz.hr" TargetMode="External"/><Relationship Id="rId129" Type="http://schemas.openxmlformats.org/officeDocument/2006/relationships/hyperlink" Target="mailto:op&#263;ina-kapela@bj.t-com.hr" TargetMode="External"/><Relationship Id="rId137" Type="http://schemas.openxmlformats.org/officeDocument/2006/relationships/hyperlink" Target="http://www.spelekom.hr/" TargetMode="External"/><Relationship Id="rId20" Type="http://schemas.openxmlformats.org/officeDocument/2006/relationships/hyperlink" Target="mailto:zazabljedoo@gmail.com" TargetMode="External"/><Relationship Id="rId41" Type="http://schemas.openxmlformats.org/officeDocument/2006/relationships/hyperlink" Target="mailto:info@viop.hr" TargetMode="External"/><Relationship Id="rId54" Type="http://schemas.openxmlformats.org/officeDocument/2006/relationships/hyperlink" Target="http://www.medjimurske-vode.hr/" TargetMode="External"/><Relationship Id="rId62" Type="http://schemas.openxmlformats.org/officeDocument/2006/relationships/hyperlink" Target="http://www.nasicki-vodovod.hr/" TargetMode="External"/><Relationship Id="rId70" Type="http://schemas.openxmlformats.org/officeDocument/2006/relationships/hyperlink" Target="http://www.kdvik-rijeka.hr/" TargetMode="External"/><Relationship Id="rId75" Type="http://schemas.openxmlformats.org/officeDocument/2006/relationships/hyperlink" Target="http://www.vode-vrbovsko.hr/" TargetMode="External"/><Relationship Id="rId83" Type="http://schemas.openxmlformats.org/officeDocument/2006/relationships/hyperlink" Target="http://www.vodovod-novska.hr/" TargetMode="External"/><Relationship Id="rId88" Type="http://schemas.openxmlformats.org/officeDocument/2006/relationships/hyperlink" Target="http://vodovod-brac.hr/" TargetMode="External"/><Relationship Id="rId91" Type="http://schemas.openxmlformats.org/officeDocument/2006/relationships/hyperlink" Target="mailto:josko.celan@vik-split.hr" TargetMode="External"/><Relationship Id="rId96" Type="http://schemas.openxmlformats.org/officeDocument/2006/relationships/hyperlink" Target="mailto:vazgec@komunalno-knin.hr" TargetMode="External"/><Relationship Id="rId111" Type="http://schemas.openxmlformats.org/officeDocument/2006/relationships/hyperlink" Target="http://www.komunalije-sumus.com.hr/" TargetMode="External"/><Relationship Id="rId132" Type="http://schemas.openxmlformats.org/officeDocument/2006/relationships/hyperlink" Target="http://www.opcina-kapela.hr/" TargetMode="External"/><Relationship Id="rId140" Type="http://schemas.openxmlformats.org/officeDocument/2006/relationships/hyperlink" Target="mailto:privreda@privreda-petrinja.hr" TargetMode="External"/><Relationship Id="rId1" Type="http://schemas.openxmlformats.org/officeDocument/2006/relationships/hyperlink" Target="http://www.vvk.hr/" TargetMode="External"/><Relationship Id="rId6" Type="http://schemas.openxmlformats.org/officeDocument/2006/relationships/hyperlink" Target="mailto:vlatko.carapovic@darkom-daruvar.hr" TargetMode="External"/><Relationship Id="rId15" Type="http://schemas.openxmlformats.org/officeDocument/2006/relationships/hyperlink" Target="http://www.kkd.hr/" TargetMode="External"/><Relationship Id="rId23" Type="http://schemas.openxmlformats.org/officeDocument/2006/relationships/hyperlink" Target="mailto:irena.premate.ankon@vodovod-pula.hr" TargetMode="External"/><Relationship Id="rId28" Type="http://schemas.openxmlformats.org/officeDocument/2006/relationships/hyperlink" Target="mailto:viov@ka.t-com.hr" TargetMode="External"/><Relationship Id="rId36" Type="http://schemas.openxmlformats.org/officeDocument/2006/relationships/hyperlink" Target="mailto:info@kvio.hr" TargetMode="External"/><Relationship Id="rId49" Type="http://schemas.openxmlformats.org/officeDocument/2006/relationships/hyperlink" Target="http://www.vodovodiodvodnja-senj.hr/" TargetMode="External"/><Relationship Id="rId57" Type="http://schemas.openxmlformats.org/officeDocument/2006/relationships/hyperlink" Target="http://www.cvorkovac.hr/" TargetMode="External"/><Relationship Id="rId106" Type="http://schemas.openxmlformats.org/officeDocument/2006/relationships/hyperlink" Target="http://www.komrad.hr/" TargetMode="External"/><Relationship Id="rId114" Type="http://schemas.openxmlformats.org/officeDocument/2006/relationships/hyperlink" Target="http://www.vgv.hr/" TargetMode="External"/><Relationship Id="rId119" Type="http://schemas.openxmlformats.org/officeDocument/2006/relationships/hyperlink" Target="http://www.vode-jastrebarsko.hr/" TargetMode="External"/><Relationship Id="rId127" Type="http://schemas.openxmlformats.org/officeDocument/2006/relationships/hyperlink" Target="http://www.komunalno-zapresic.hr/" TargetMode="External"/><Relationship Id="rId10" Type="http://schemas.openxmlformats.org/officeDocument/2006/relationships/hyperlink" Target="mailto:komunalac1@bj.t-com.hr" TargetMode="External"/><Relationship Id="rId31" Type="http://schemas.openxmlformats.org/officeDocument/2006/relationships/hyperlink" Target="http://www.komundju.hr/" TargetMode="External"/><Relationship Id="rId44" Type="http://schemas.openxmlformats.org/officeDocument/2006/relationships/hyperlink" Target="http://www.komunalac-otocac.hr/komunalac/" TargetMode="External"/><Relationship Id="rId52" Type="http://schemas.openxmlformats.org/officeDocument/2006/relationships/hyperlink" Target="mailto:vodovod-senj@gs.htnet.hr" TargetMode="External"/><Relationship Id="rId60" Type="http://schemas.openxmlformats.org/officeDocument/2006/relationships/hyperlink" Target="http://www.hidrobel.hr/" TargetMode="External"/><Relationship Id="rId65" Type="http://schemas.openxmlformats.org/officeDocument/2006/relationships/hyperlink" Target="mailto:dejana@vodoopskrba-darda.hr" TargetMode="External"/><Relationship Id="rId73" Type="http://schemas.openxmlformats.org/officeDocument/2006/relationships/hyperlink" Target="http://www.liburnijske-vode.hr/" TargetMode="External"/><Relationship Id="rId78" Type="http://schemas.openxmlformats.org/officeDocument/2006/relationships/hyperlink" Target="http://www.jp-komunalac.hr/" TargetMode="External"/><Relationship Id="rId81" Type="http://schemas.openxmlformats.org/officeDocument/2006/relationships/hyperlink" Target="mailto:pejo@vodoopskrba-kupa.hr" TargetMode="External"/><Relationship Id="rId86" Type="http://schemas.openxmlformats.org/officeDocument/2006/relationships/hyperlink" Target="mailto:buncuga@hvarskivodovod.hr" TargetMode="External"/><Relationship Id="rId94" Type="http://schemas.openxmlformats.org/officeDocument/2006/relationships/hyperlink" Target="mailto:komunalno.drustvo.kijevo%7B@si.t-com.hr" TargetMode="External"/><Relationship Id="rId99" Type="http://schemas.openxmlformats.org/officeDocument/2006/relationships/hyperlink" Target="mailto:rad-drnis@si.t-com.hr" TargetMode="External"/><Relationship Id="rId101" Type="http://schemas.openxmlformats.org/officeDocument/2006/relationships/hyperlink" Target="http://www.ivkom-vode.hr/" TargetMode="External"/><Relationship Id="rId122" Type="http://schemas.openxmlformats.org/officeDocument/2006/relationships/hyperlink" Target="http://www.viozz.hr/" TargetMode="External"/><Relationship Id="rId130" Type="http://schemas.openxmlformats.org/officeDocument/2006/relationships/hyperlink" Target="mailto:op&#263;ina-kapela@bj.t-com.hr" TargetMode="External"/><Relationship Id="rId135" Type="http://schemas.openxmlformats.org/officeDocument/2006/relationships/hyperlink" Target="mailto:danijela@rakovica-doo.hr" TargetMode="External"/><Relationship Id="rId143" Type="http://schemas.openxmlformats.org/officeDocument/2006/relationships/vmlDrawing" Target="../drawings/vmlDrawing1.vml"/><Relationship Id="rId4" Type="http://schemas.openxmlformats.org/officeDocument/2006/relationships/hyperlink" Target="http://www.vik-split.hr/" TargetMode="External"/><Relationship Id="rId9" Type="http://schemas.openxmlformats.org/officeDocument/2006/relationships/hyperlink" Target="http://www.komunalije-vodovod.hr/" TargetMode="External"/><Relationship Id="rId13" Type="http://schemas.openxmlformats.org/officeDocument/2006/relationships/hyperlink" Target="mailto:razvojinvesticije@vodneusluge-bj.hr" TargetMode="External"/><Relationship Id="rId18" Type="http://schemas.openxmlformats.org/officeDocument/2006/relationships/hyperlink" Target="mailto:selma.custovic@vodovod-dubrovnik.hr" TargetMode="External"/><Relationship Id="rId39" Type="http://schemas.openxmlformats.org/officeDocument/2006/relationships/hyperlink" Target="http://www.kvio.hr/" TargetMode="External"/><Relationship Id="rId109" Type="http://schemas.openxmlformats.org/officeDocument/2006/relationships/hyperlink" Target="http://www.voda-doo.hr/" TargetMode="External"/><Relationship Id="rId34" Type="http://schemas.openxmlformats.org/officeDocument/2006/relationships/hyperlink" Target="mailto:ana.tepes@humvio.hr" TargetMode="External"/><Relationship Id="rId50" Type="http://schemas.openxmlformats.org/officeDocument/2006/relationships/hyperlink" Target="mailto:kemija1@net.hr" TargetMode="External"/><Relationship Id="rId55" Type="http://schemas.openxmlformats.org/officeDocument/2006/relationships/hyperlink" Target="mailto:darkomum@gmail.com" TargetMode="External"/><Relationship Id="rId76" Type="http://schemas.openxmlformats.org/officeDocument/2006/relationships/hyperlink" Target="http://www.vrelo.hr/" TargetMode="External"/><Relationship Id="rId97" Type="http://schemas.openxmlformats.org/officeDocument/2006/relationships/hyperlink" Target="http://www.komunalno-knin.hr/" TargetMode="External"/><Relationship Id="rId104" Type="http://schemas.openxmlformats.org/officeDocument/2006/relationships/hyperlink" Target="mailto:laboratorij@varkom.com" TargetMode="External"/><Relationship Id="rId120" Type="http://schemas.openxmlformats.org/officeDocument/2006/relationships/hyperlink" Target="http://www.vode-pisarovina.hr/" TargetMode="External"/><Relationship Id="rId125" Type="http://schemas.openxmlformats.org/officeDocument/2006/relationships/hyperlink" Target="mailto:zdravka.pankretic@viozz.hr" TargetMode="External"/><Relationship Id="rId141" Type="http://schemas.openxmlformats.org/officeDocument/2006/relationships/hyperlink" Target="mailto:zdravko.perkovic@privreda-petrinja.hr" TargetMode="External"/><Relationship Id="rId7" Type="http://schemas.openxmlformats.org/officeDocument/2006/relationships/hyperlink" Target="mailto:sanja.smidt@darkom-daruvar.hr" TargetMode="External"/><Relationship Id="rId71" Type="http://schemas.openxmlformats.org/officeDocument/2006/relationships/hyperlink" Target="http://www.kdvik-rijeka.hr/" TargetMode="External"/><Relationship Id="rId92" Type="http://schemas.openxmlformats.org/officeDocument/2006/relationships/hyperlink" Target="mailto:tajnica@viock.hr" TargetMode="External"/><Relationship Id="rId2" Type="http://schemas.openxmlformats.org/officeDocument/2006/relationships/hyperlink" Target="http://www.jp-komunalac.hr/" TargetMode="External"/><Relationship Id="rId29" Type="http://schemas.openxmlformats.org/officeDocument/2006/relationships/hyperlink" Target="http://www.viov.hr/" TargetMode="External"/><Relationship Id="rId24" Type="http://schemas.openxmlformats.org/officeDocument/2006/relationships/hyperlink" Target="http://www.vodovod-pula.hr/" TargetMode="External"/><Relationship Id="rId40" Type="http://schemas.openxmlformats.org/officeDocument/2006/relationships/hyperlink" Target="mailto:info@viop.hr" TargetMode="External"/><Relationship Id="rId45" Type="http://schemas.openxmlformats.org/officeDocument/2006/relationships/hyperlink" Target="http://www.komunalije-novalja.hr/" TargetMode="External"/><Relationship Id="rId66" Type="http://schemas.openxmlformats.org/officeDocument/2006/relationships/hyperlink" Target="http://www.tekija.hr/" TargetMode="External"/><Relationship Id="rId87" Type="http://schemas.openxmlformats.org/officeDocument/2006/relationships/hyperlink" Target="http://vodovod-brac.hr/" TargetMode="External"/><Relationship Id="rId110" Type="http://schemas.openxmlformats.org/officeDocument/2006/relationships/hyperlink" Target="http://www.vodakom.hr/" TargetMode="External"/><Relationship Id="rId115" Type="http://schemas.openxmlformats.org/officeDocument/2006/relationships/hyperlink" Target="http://www.vodovod-zadar.hr/" TargetMode="External"/><Relationship Id="rId131" Type="http://schemas.openxmlformats.org/officeDocument/2006/relationships/hyperlink" Target="http://www.opcina-kapela.hr/" TargetMode="External"/><Relationship Id="rId136" Type="http://schemas.openxmlformats.org/officeDocument/2006/relationships/hyperlink" Target="mailto:danijela@rakovica-doo.hr" TargetMode="External"/><Relationship Id="rId61" Type="http://schemas.openxmlformats.org/officeDocument/2006/relationships/hyperlink" Target="http://www.kg-park.hr/" TargetMode="External"/><Relationship Id="rId82" Type="http://schemas.openxmlformats.org/officeDocument/2006/relationships/hyperlink" Target="mailto:ssvukadinovic@vodoopskrba-kupa.hr" TargetMode="External"/><Relationship Id="rId19" Type="http://schemas.openxmlformats.org/officeDocument/2006/relationships/hyperlink" Target="mailto:info@vodovod-dubrovnik.hr" TargetMode="External"/><Relationship Id="rId14" Type="http://schemas.openxmlformats.org/officeDocument/2006/relationships/hyperlink" Target="mailto:ivan.veres@komunalac-gp.hr" TargetMode="External"/><Relationship Id="rId30" Type="http://schemas.openxmlformats.org/officeDocument/2006/relationships/hyperlink" Target="mailto:ivan.sostarec@komundju.hr" TargetMode="External"/><Relationship Id="rId35" Type="http://schemas.openxmlformats.org/officeDocument/2006/relationships/hyperlink" Target="http://www.humvio.hr/" TargetMode="External"/><Relationship Id="rId56" Type="http://schemas.openxmlformats.org/officeDocument/2006/relationships/hyperlink" Target="http://www.baranjski-vodovod.hr/" TargetMode="External"/><Relationship Id="rId77" Type="http://schemas.openxmlformats.org/officeDocument/2006/relationships/hyperlink" Target="http://www.opcinajasenovac./" TargetMode="External"/><Relationship Id="rId100" Type="http://schemas.openxmlformats.org/officeDocument/2006/relationships/hyperlink" Target="http://www.vodovodsib.hr/" TargetMode="External"/><Relationship Id="rId105" Type="http://schemas.openxmlformats.org/officeDocument/2006/relationships/hyperlink" Target="mailto:zbunic@varkom.com" TargetMode="External"/><Relationship Id="rId126" Type="http://schemas.openxmlformats.org/officeDocument/2006/relationships/hyperlink" Target="http://www.viozz.h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R151"/>
  <sheetViews>
    <sheetView topLeftCell="E1" workbookViewId="0">
      <selection activeCell="F80" sqref="F80"/>
    </sheetView>
  </sheetViews>
  <sheetFormatPr defaultRowHeight="12.75" x14ac:dyDescent="0.2"/>
  <cols>
    <col min="1" max="1" width="21.28515625" style="306" customWidth="1"/>
    <col min="2" max="2" width="49" style="306" customWidth="1"/>
    <col min="3" max="3" width="37.5703125" style="307" customWidth="1"/>
    <col min="4" max="4" width="26.5703125" style="307" customWidth="1"/>
    <col min="5" max="5" width="24.28515625" style="307" customWidth="1"/>
    <col min="6" max="6" width="39.140625" style="307" customWidth="1"/>
    <col min="7" max="7" width="39" style="307" customWidth="1"/>
    <col min="8" max="8" width="14.28515625" style="307" customWidth="1"/>
    <col min="9" max="9" width="18.42578125" style="307" customWidth="1"/>
    <col min="10" max="10" width="38.7109375" style="307" customWidth="1"/>
    <col min="11" max="11" width="18.5703125" style="307" customWidth="1"/>
    <col min="12" max="12" width="35.7109375" style="628" customWidth="1"/>
    <col min="13" max="13" width="12.42578125" style="307" customWidth="1"/>
    <col min="14" max="14" width="14" style="307" customWidth="1"/>
    <col min="15" max="15" width="16.85546875" style="307" customWidth="1"/>
    <col min="16" max="18" width="9.140625" style="686"/>
    <col min="19" max="16384" width="9.140625" style="311"/>
  </cols>
  <sheetData>
    <row r="1" spans="1:18" s="630" customFormat="1" ht="43.5" customHeight="1" x14ac:dyDescent="0.2">
      <c r="A1" s="731" t="s">
        <v>0</v>
      </c>
      <c r="B1" s="731" t="s">
        <v>332</v>
      </c>
      <c r="C1" s="696" t="s">
        <v>859</v>
      </c>
      <c r="D1" s="629" t="s">
        <v>860</v>
      </c>
      <c r="E1" s="629" t="s">
        <v>861</v>
      </c>
      <c r="F1" s="629" t="s">
        <v>862</v>
      </c>
      <c r="G1" s="629" t="s">
        <v>860</v>
      </c>
      <c r="H1" s="629" t="s">
        <v>861</v>
      </c>
      <c r="I1" s="629" t="s">
        <v>863</v>
      </c>
      <c r="J1" s="629" t="s">
        <v>864</v>
      </c>
      <c r="K1" s="629" t="s">
        <v>1396</v>
      </c>
      <c r="L1" s="629" t="s">
        <v>1381</v>
      </c>
      <c r="M1" s="629" t="s">
        <v>1388</v>
      </c>
      <c r="N1" s="629" t="s">
        <v>865</v>
      </c>
      <c r="O1" s="687" t="s">
        <v>1389</v>
      </c>
      <c r="P1" s="729"/>
      <c r="Q1" s="729"/>
      <c r="R1" s="729"/>
    </row>
    <row r="2" spans="1:18" s="310" customFormat="1" ht="30" hidden="1" customHeight="1" x14ac:dyDescent="0.2">
      <c r="A2" s="292" t="s">
        <v>7</v>
      </c>
      <c r="B2" s="292" t="s">
        <v>326</v>
      </c>
      <c r="C2" s="698" t="s">
        <v>2668</v>
      </c>
      <c r="D2" s="309" t="s">
        <v>866</v>
      </c>
      <c r="E2" s="308" t="s">
        <v>867</v>
      </c>
      <c r="F2" s="308" t="s">
        <v>2669</v>
      </c>
      <c r="G2" s="609" t="s">
        <v>866</v>
      </c>
      <c r="H2" s="308" t="s">
        <v>867</v>
      </c>
      <c r="I2" s="308" t="s">
        <v>1970</v>
      </c>
      <c r="J2" s="609" t="s">
        <v>1971</v>
      </c>
      <c r="K2" s="308" t="s">
        <v>796</v>
      </c>
      <c r="L2" s="735" t="s">
        <v>1971</v>
      </c>
      <c r="M2" s="308" t="s">
        <v>1537</v>
      </c>
      <c r="N2" s="308"/>
      <c r="O2" s="308"/>
    </row>
    <row r="3" spans="1:18" s="310" customFormat="1" ht="30" hidden="1" customHeight="1" x14ac:dyDescent="0.2">
      <c r="A3" s="292" t="s">
        <v>7</v>
      </c>
      <c r="B3" s="292" t="s">
        <v>331</v>
      </c>
      <c r="C3" s="698" t="s">
        <v>881</v>
      </c>
      <c r="D3" s="309" t="s">
        <v>2670</v>
      </c>
      <c r="E3" s="308" t="s">
        <v>883</v>
      </c>
      <c r="F3" s="308" t="s">
        <v>881</v>
      </c>
      <c r="G3" s="308" t="s">
        <v>882</v>
      </c>
      <c r="H3" s="308" t="s">
        <v>883</v>
      </c>
      <c r="I3" s="308" t="s">
        <v>2671</v>
      </c>
      <c r="J3" s="308" t="s">
        <v>2672</v>
      </c>
      <c r="K3" s="308" t="s">
        <v>796</v>
      </c>
      <c r="L3" s="618" t="s">
        <v>1382</v>
      </c>
      <c r="M3" s="308" t="s">
        <v>1403</v>
      </c>
      <c r="N3" s="308">
        <v>2015</v>
      </c>
      <c r="O3" s="308" t="s">
        <v>796</v>
      </c>
    </row>
    <row r="4" spans="1:18" s="75" customFormat="1" ht="37.5" hidden="1" customHeight="1" x14ac:dyDescent="0.2">
      <c r="A4" s="292" t="s">
        <v>7</v>
      </c>
      <c r="B4" s="292" t="s">
        <v>328</v>
      </c>
      <c r="C4" s="697" t="s">
        <v>868</v>
      </c>
      <c r="D4" s="734" t="s">
        <v>1589</v>
      </c>
      <c r="E4" s="70" t="s">
        <v>1590</v>
      </c>
      <c r="F4" s="316" t="s">
        <v>869</v>
      </c>
      <c r="G4" s="734" t="s">
        <v>1591</v>
      </c>
      <c r="H4" s="70" t="s">
        <v>1592</v>
      </c>
      <c r="I4" s="70" t="s">
        <v>1593</v>
      </c>
      <c r="J4" s="734" t="s">
        <v>1594</v>
      </c>
      <c r="K4" s="70" t="s">
        <v>796</v>
      </c>
      <c r="L4" s="736" t="s">
        <v>1595</v>
      </c>
      <c r="M4" s="70" t="s">
        <v>796</v>
      </c>
      <c r="N4" s="70">
        <v>2008</v>
      </c>
      <c r="O4" s="688" t="s">
        <v>796</v>
      </c>
      <c r="P4" s="482"/>
      <c r="Q4" s="482"/>
      <c r="R4" s="482"/>
    </row>
    <row r="5" spans="1:18" s="56" customFormat="1" ht="30" hidden="1" customHeight="1" x14ac:dyDescent="0.2">
      <c r="A5" s="292" t="s">
        <v>7</v>
      </c>
      <c r="B5" s="292" t="s">
        <v>2126</v>
      </c>
      <c r="C5" s="730" t="s">
        <v>870</v>
      </c>
      <c r="D5" s="734" t="s">
        <v>2127</v>
      </c>
      <c r="E5" s="144" t="s">
        <v>871</v>
      </c>
      <c r="F5" s="144" t="s">
        <v>2128</v>
      </c>
      <c r="G5" s="734" t="s">
        <v>2127</v>
      </c>
      <c r="H5" s="144" t="s">
        <v>2129</v>
      </c>
      <c r="I5" s="144" t="s">
        <v>2130</v>
      </c>
      <c r="J5" s="734" t="s">
        <v>2366</v>
      </c>
      <c r="K5" s="144" t="s">
        <v>796</v>
      </c>
      <c r="L5" s="620" t="s">
        <v>1382</v>
      </c>
      <c r="M5" s="144" t="s">
        <v>796</v>
      </c>
      <c r="N5" s="144">
        <v>2009</v>
      </c>
      <c r="O5" s="144"/>
    </row>
    <row r="6" spans="1:18" s="75" customFormat="1" ht="56.25" hidden="1" customHeight="1" x14ac:dyDescent="0.2">
      <c r="A6" s="292" t="s">
        <v>7</v>
      </c>
      <c r="B6" s="116" t="s">
        <v>2241</v>
      </c>
      <c r="C6" s="697" t="s">
        <v>884</v>
      </c>
      <c r="D6" s="299" t="s">
        <v>2036</v>
      </c>
      <c r="E6" s="70" t="s">
        <v>886</v>
      </c>
      <c r="F6" s="70" t="s">
        <v>884</v>
      </c>
      <c r="G6" s="734" t="s">
        <v>885</v>
      </c>
      <c r="H6" s="70" t="s">
        <v>886</v>
      </c>
      <c r="I6" s="70" t="s">
        <v>2037</v>
      </c>
      <c r="J6" s="734" t="s">
        <v>2038</v>
      </c>
      <c r="K6" s="70" t="s">
        <v>797</v>
      </c>
      <c r="L6" s="316"/>
      <c r="M6" s="70" t="s">
        <v>796</v>
      </c>
      <c r="N6" s="70">
        <v>2010</v>
      </c>
      <c r="O6" s="70" t="s">
        <v>797</v>
      </c>
    </row>
    <row r="7" spans="1:18" s="310" customFormat="1" ht="30" hidden="1" customHeight="1" x14ac:dyDescent="0.2">
      <c r="A7" s="292" t="s">
        <v>7</v>
      </c>
      <c r="B7" s="292" t="s">
        <v>330</v>
      </c>
      <c r="C7" s="698" t="s">
        <v>876</v>
      </c>
      <c r="D7" s="309" t="s">
        <v>877</v>
      </c>
      <c r="E7" s="308" t="s">
        <v>878</v>
      </c>
      <c r="F7" s="308" t="s">
        <v>879</v>
      </c>
      <c r="G7" s="308" t="s">
        <v>877</v>
      </c>
      <c r="H7" s="308" t="s">
        <v>2367</v>
      </c>
      <c r="I7" s="308" t="s">
        <v>880</v>
      </c>
      <c r="J7" s="308" t="s">
        <v>2368</v>
      </c>
      <c r="K7" s="308" t="s">
        <v>796</v>
      </c>
      <c r="L7" s="618" t="s">
        <v>1382</v>
      </c>
      <c r="M7" s="308" t="s">
        <v>796</v>
      </c>
      <c r="N7" s="308">
        <v>2011</v>
      </c>
      <c r="O7" s="308" t="s">
        <v>797</v>
      </c>
    </row>
    <row r="8" spans="1:18" s="516" customFormat="1" ht="30.75" hidden="1" customHeight="1" x14ac:dyDescent="0.2">
      <c r="A8" s="739" t="s">
        <v>7</v>
      </c>
      <c r="B8" s="739" t="s">
        <v>329</v>
      </c>
      <c r="C8" s="740" t="s">
        <v>872</v>
      </c>
      <c r="D8" s="741" t="s">
        <v>873</v>
      </c>
      <c r="E8" s="742" t="s">
        <v>874</v>
      </c>
      <c r="F8" s="742" t="s">
        <v>1962</v>
      </c>
      <c r="G8" s="743" t="s">
        <v>1963</v>
      </c>
      <c r="H8" s="742" t="s">
        <v>875</v>
      </c>
      <c r="I8" s="586" t="s">
        <v>1964</v>
      </c>
      <c r="J8" s="743" t="s">
        <v>1965</v>
      </c>
      <c r="K8" s="742" t="s">
        <v>1464</v>
      </c>
      <c r="L8" s="744" t="s">
        <v>1382</v>
      </c>
      <c r="M8" s="742" t="s">
        <v>1464</v>
      </c>
      <c r="N8" s="742">
        <v>2012</v>
      </c>
      <c r="O8" s="745" t="s">
        <v>1537</v>
      </c>
      <c r="P8" s="746"/>
      <c r="Q8" s="746"/>
      <c r="R8" s="746"/>
    </row>
    <row r="9" spans="1:18" s="319" customFormat="1" ht="30" hidden="1" customHeight="1" x14ac:dyDescent="0.2">
      <c r="A9" s="732" t="s">
        <v>12</v>
      </c>
      <c r="B9" s="733" t="s">
        <v>324</v>
      </c>
      <c r="C9" s="699" t="s">
        <v>2376</v>
      </c>
      <c r="D9" s="318" t="s">
        <v>892</v>
      </c>
      <c r="E9" s="318" t="s">
        <v>1395</v>
      </c>
      <c r="F9" s="318" t="s">
        <v>893</v>
      </c>
      <c r="G9" s="318" t="s">
        <v>2377</v>
      </c>
      <c r="H9" s="318" t="s">
        <v>894</v>
      </c>
      <c r="I9" s="318" t="s">
        <v>895</v>
      </c>
      <c r="J9" s="318" t="s">
        <v>1860</v>
      </c>
      <c r="K9" s="318" t="s">
        <v>796</v>
      </c>
      <c r="L9" s="393" t="s">
        <v>1382</v>
      </c>
      <c r="M9" s="318" t="s">
        <v>796</v>
      </c>
      <c r="N9" s="318">
        <v>2007</v>
      </c>
      <c r="O9" s="690" t="s">
        <v>796</v>
      </c>
      <c r="P9" s="684"/>
      <c r="Q9" s="684"/>
      <c r="R9" s="684"/>
    </row>
    <row r="10" spans="1:18" s="310" customFormat="1" ht="43.5" hidden="1" customHeight="1" x14ac:dyDescent="0.2">
      <c r="A10" s="705" t="s">
        <v>12</v>
      </c>
      <c r="B10" s="705" t="s">
        <v>2757</v>
      </c>
      <c r="C10" s="308" t="s">
        <v>887</v>
      </c>
      <c r="D10" s="308" t="s">
        <v>888</v>
      </c>
      <c r="E10" s="308" t="s">
        <v>889</v>
      </c>
      <c r="F10" s="333" t="s">
        <v>2755</v>
      </c>
      <c r="G10" s="333" t="s">
        <v>2756</v>
      </c>
      <c r="H10" s="308" t="s">
        <v>2381</v>
      </c>
      <c r="I10" s="308">
        <v>993028220</v>
      </c>
      <c r="J10" s="308"/>
      <c r="K10" s="308" t="s">
        <v>796</v>
      </c>
      <c r="L10" s="618" t="s">
        <v>1382</v>
      </c>
      <c r="M10" s="308" t="s">
        <v>796</v>
      </c>
      <c r="N10" s="308"/>
      <c r="O10" s="308"/>
    </row>
    <row r="11" spans="1:18" s="310" customFormat="1" ht="30" hidden="1" customHeight="1" x14ac:dyDescent="0.2">
      <c r="A11" s="715" t="s">
        <v>19</v>
      </c>
      <c r="B11" s="721" t="s">
        <v>336</v>
      </c>
      <c r="C11" s="698" t="s">
        <v>914</v>
      </c>
      <c r="D11" s="308" t="s">
        <v>915</v>
      </c>
      <c r="E11" s="308" t="s">
        <v>916</v>
      </c>
      <c r="F11" s="308" t="s">
        <v>917</v>
      </c>
      <c r="G11" s="552" t="s">
        <v>918</v>
      </c>
      <c r="H11" s="308" t="s">
        <v>1652</v>
      </c>
      <c r="I11" s="333" t="s">
        <v>1397</v>
      </c>
      <c r="J11" s="552" t="s">
        <v>1653</v>
      </c>
      <c r="K11" s="308" t="s">
        <v>796</v>
      </c>
      <c r="L11" s="618" t="s">
        <v>1382</v>
      </c>
      <c r="M11" s="308" t="s">
        <v>796</v>
      </c>
      <c r="N11" s="308">
        <v>2007</v>
      </c>
      <c r="O11" s="689" t="s">
        <v>796</v>
      </c>
      <c r="P11" s="406"/>
      <c r="Q11" s="406"/>
      <c r="R11" s="406"/>
    </row>
    <row r="12" spans="1:18" s="310" customFormat="1" ht="45" hidden="1" x14ac:dyDescent="0.2">
      <c r="A12" s="706" t="s">
        <v>19</v>
      </c>
      <c r="B12" s="747" t="s">
        <v>2752</v>
      </c>
      <c r="C12" s="633" t="s">
        <v>919</v>
      </c>
      <c r="D12" s="633" t="s">
        <v>920</v>
      </c>
      <c r="E12" s="633" t="s">
        <v>921</v>
      </c>
      <c r="F12" s="633" t="s">
        <v>919</v>
      </c>
      <c r="G12" s="633" t="s">
        <v>920</v>
      </c>
      <c r="H12" s="633" t="s">
        <v>921</v>
      </c>
      <c r="I12" s="633">
        <v>917948447</v>
      </c>
      <c r="J12" s="633"/>
      <c r="K12" s="633" t="s">
        <v>796</v>
      </c>
      <c r="L12" s="633" t="s">
        <v>1383</v>
      </c>
      <c r="M12" s="633" t="s">
        <v>797</v>
      </c>
      <c r="N12" s="633"/>
      <c r="O12" s="633" t="s">
        <v>797</v>
      </c>
    </row>
    <row r="13" spans="1:18" s="310" customFormat="1" ht="30" hidden="1" customHeight="1" x14ac:dyDescent="0.2">
      <c r="A13" s="58" t="s">
        <v>19</v>
      </c>
      <c r="B13" s="418" t="s">
        <v>339</v>
      </c>
      <c r="C13" s="308" t="s">
        <v>929</v>
      </c>
      <c r="D13" s="611" t="s">
        <v>2399</v>
      </c>
      <c r="E13" s="308" t="s">
        <v>930</v>
      </c>
      <c r="F13" s="308" t="s">
        <v>929</v>
      </c>
      <c r="G13" s="308" t="s">
        <v>2399</v>
      </c>
      <c r="H13" s="308">
        <v>20696200</v>
      </c>
      <c r="I13" s="308">
        <v>992526900</v>
      </c>
      <c r="J13" s="308"/>
      <c r="K13" s="308" t="s">
        <v>796</v>
      </c>
      <c r="L13" s="618" t="s">
        <v>1386</v>
      </c>
      <c r="M13" s="308" t="s">
        <v>797</v>
      </c>
      <c r="N13" s="308"/>
      <c r="O13" s="308" t="s">
        <v>797</v>
      </c>
    </row>
    <row r="14" spans="1:18" s="310" customFormat="1" ht="30" hidden="1" customHeight="1" x14ac:dyDescent="0.2">
      <c r="A14" s="58" t="s">
        <v>19</v>
      </c>
      <c r="B14" s="418" t="s">
        <v>340</v>
      </c>
      <c r="C14" s="308" t="s">
        <v>931</v>
      </c>
      <c r="D14" s="308" t="s">
        <v>932</v>
      </c>
      <c r="E14" s="308" t="s">
        <v>933</v>
      </c>
      <c r="F14" s="308" t="s">
        <v>931</v>
      </c>
      <c r="G14" s="308" t="s">
        <v>932</v>
      </c>
      <c r="H14" s="308" t="s">
        <v>933</v>
      </c>
      <c r="I14" s="308" t="s">
        <v>934</v>
      </c>
      <c r="J14" s="308"/>
      <c r="K14" s="308" t="s">
        <v>1464</v>
      </c>
      <c r="L14" s="618"/>
      <c r="M14" s="308" t="s">
        <v>1464</v>
      </c>
      <c r="N14" s="308">
        <v>2017</v>
      </c>
      <c r="O14" s="308" t="s">
        <v>1464</v>
      </c>
    </row>
    <row r="15" spans="1:18" s="310" customFormat="1" ht="30" hidden="1" customHeight="1" x14ac:dyDescent="0.2">
      <c r="A15" s="58" t="s">
        <v>19</v>
      </c>
      <c r="B15" s="418" t="s">
        <v>341</v>
      </c>
      <c r="C15" s="308" t="s">
        <v>935</v>
      </c>
      <c r="D15" s="308" t="s">
        <v>936</v>
      </c>
      <c r="E15" s="308" t="s">
        <v>937</v>
      </c>
      <c r="F15" s="308" t="s">
        <v>938</v>
      </c>
      <c r="G15" s="308" t="s">
        <v>936</v>
      </c>
      <c r="H15" s="308" t="s">
        <v>937</v>
      </c>
      <c r="I15" s="308" t="s">
        <v>939</v>
      </c>
      <c r="J15" s="308" t="s">
        <v>2397</v>
      </c>
      <c r="K15" s="308" t="s">
        <v>796</v>
      </c>
      <c r="L15" s="618" t="s">
        <v>1386</v>
      </c>
      <c r="M15" s="308" t="s">
        <v>797</v>
      </c>
      <c r="N15" s="308"/>
      <c r="O15" s="308" t="s">
        <v>797</v>
      </c>
    </row>
    <row r="16" spans="1:18" s="310" customFormat="1" ht="30" hidden="1" customHeight="1" x14ac:dyDescent="0.2">
      <c r="A16" s="425" t="s">
        <v>19</v>
      </c>
      <c r="B16" s="748" t="s">
        <v>342</v>
      </c>
      <c r="C16" s="398" t="s">
        <v>940</v>
      </c>
      <c r="D16" s="398" t="s">
        <v>941</v>
      </c>
      <c r="E16" s="398" t="s">
        <v>942</v>
      </c>
      <c r="F16" s="398" t="s">
        <v>943</v>
      </c>
      <c r="G16" s="398" t="s">
        <v>941</v>
      </c>
      <c r="H16" s="398" t="s">
        <v>942</v>
      </c>
      <c r="I16" s="398" t="s">
        <v>944</v>
      </c>
      <c r="J16" s="398"/>
      <c r="K16" s="398"/>
      <c r="L16" s="621"/>
      <c r="M16" s="398"/>
      <c r="N16" s="398"/>
      <c r="O16" s="398"/>
    </row>
    <row r="17" spans="1:18" s="310" customFormat="1" ht="30" hidden="1" customHeight="1" x14ac:dyDescent="0.2">
      <c r="A17" s="58" t="s">
        <v>19</v>
      </c>
      <c r="B17" s="418" t="s">
        <v>343</v>
      </c>
      <c r="C17" s="308" t="s">
        <v>2391</v>
      </c>
      <c r="D17" s="308" t="s">
        <v>945</v>
      </c>
      <c r="E17" s="308" t="s">
        <v>946</v>
      </c>
      <c r="F17" s="308" t="s">
        <v>2392</v>
      </c>
      <c r="G17" s="308"/>
      <c r="H17" s="308" t="s">
        <v>946</v>
      </c>
      <c r="I17" s="308" t="s">
        <v>947</v>
      </c>
      <c r="J17" s="308"/>
      <c r="K17" s="308"/>
      <c r="L17" s="618"/>
      <c r="M17" s="308"/>
      <c r="N17" s="308"/>
      <c r="O17" s="308"/>
    </row>
    <row r="18" spans="1:18" s="310" customFormat="1" ht="30" hidden="1" customHeight="1" x14ac:dyDescent="0.2">
      <c r="A18" s="715" t="s">
        <v>19</v>
      </c>
      <c r="B18" s="721" t="s">
        <v>344</v>
      </c>
      <c r="C18" s="698" t="s">
        <v>948</v>
      </c>
      <c r="D18" s="333" t="s">
        <v>949</v>
      </c>
      <c r="E18" s="333" t="s">
        <v>950</v>
      </c>
      <c r="F18" s="308" t="s">
        <v>951</v>
      </c>
      <c r="G18" s="308" t="s">
        <v>952</v>
      </c>
      <c r="H18" s="308" t="s">
        <v>953</v>
      </c>
      <c r="I18" s="308" t="s">
        <v>954</v>
      </c>
      <c r="J18" s="308" t="s">
        <v>2382</v>
      </c>
      <c r="K18" s="308" t="s">
        <v>796</v>
      </c>
      <c r="L18" s="618" t="s">
        <v>1382</v>
      </c>
      <c r="M18" s="308" t="s">
        <v>796</v>
      </c>
      <c r="N18" s="308">
        <v>2009</v>
      </c>
      <c r="O18" s="689" t="s">
        <v>796</v>
      </c>
      <c r="P18" s="406"/>
      <c r="Q18" s="406"/>
      <c r="R18" s="406"/>
    </row>
    <row r="19" spans="1:18" s="310" customFormat="1" ht="30" hidden="1" customHeight="1" x14ac:dyDescent="0.2">
      <c r="A19" s="715" t="s">
        <v>19</v>
      </c>
      <c r="B19" s="721" t="s">
        <v>335</v>
      </c>
      <c r="C19" s="698" t="s">
        <v>908</v>
      </c>
      <c r="D19" s="308" t="s">
        <v>909</v>
      </c>
      <c r="E19" s="308" t="s">
        <v>910</v>
      </c>
      <c r="F19" s="308" t="s">
        <v>911</v>
      </c>
      <c r="G19" s="308" t="s">
        <v>912</v>
      </c>
      <c r="H19" s="308" t="s">
        <v>910</v>
      </c>
      <c r="I19" s="308" t="s">
        <v>913</v>
      </c>
      <c r="J19" s="308" t="s">
        <v>2384</v>
      </c>
      <c r="K19" s="308" t="s">
        <v>796</v>
      </c>
      <c r="L19" s="618" t="s">
        <v>1386</v>
      </c>
      <c r="M19" s="308" t="s">
        <v>796</v>
      </c>
      <c r="N19" s="308">
        <v>2010</v>
      </c>
      <c r="O19" s="689"/>
      <c r="P19" s="406"/>
      <c r="Q19" s="406"/>
      <c r="R19" s="406"/>
    </row>
    <row r="20" spans="1:18" s="310" customFormat="1" ht="30" hidden="1" customHeight="1" x14ac:dyDescent="0.2">
      <c r="A20" s="715" t="s">
        <v>19</v>
      </c>
      <c r="B20" s="721" t="s">
        <v>334</v>
      </c>
      <c r="C20" s="698" t="s">
        <v>901</v>
      </c>
      <c r="D20" s="308" t="s">
        <v>902</v>
      </c>
      <c r="E20" s="308" t="s">
        <v>903</v>
      </c>
      <c r="F20" s="308" t="s">
        <v>904</v>
      </c>
      <c r="G20" s="308" t="s">
        <v>905</v>
      </c>
      <c r="H20" s="308" t="s">
        <v>906</v>
      </c>
      <c r="I20" s="308" t="s">
        <v>907</v>
      </c>
      <c r="J20" s="552" t="s">
        <v>1800</v>
      </c>
      <c r="K20" s="308" t="s">
        <v>796</v>
      </c>
      <c r="L20" s="618" t="s">
        <v>1382</v>
      </c>
      <c r="M20" s="308" t="s">
        <v>796</v>
      </c>
      <c r="N20" s="308">
        <v>2011</v>
      </c>
      <c r="O20" s="689" t="s">
        <v>796</v>
      </c>
      <c r="P20" s="406"/>
      <c r="Q20" s="406"/>
      <c r="R20" s="406"/>
    </row>
    <row r="21" spans="1:18" s="310" customFormat="1" ht="30" hidden="1" customHeight="1" x14ac:dyDescent="0.2">
      <c r="A21" s="715" t="s">
        <v>19</v>
      </c>
      <c r="B21" s="721" t="s">
        <v>338</v>
      </c>
      <c r="C21" s="698" t="s">
        <v>922</v>
      </c>
      <c r="D21" s="308" t="s">
        <v>923</v>
      </c>
      <c r="E21" s="308" t="s">
        <v>924</v>
      </c>
      <c r="F21" s="308" t="s">
        <v>925</v>
      </c>
      <c r="G21" s="308" t="s">
        <v>926</v>
      </c>
      <c r="H21" s="308" t="s">
        <v>927</v>
      </c>
      <c r="I21" s="308" t="s">
        <v>928</v>
      </c>
      <c r="J21" s="552" t="s">
        <v>1927</v>
      </c>
      <c r="K21" s="308" t="s">
        <v>796</v>
      </c>
      <c r="L21" s="618" t="s">
        <v>1382</v>
      </c>
      <c r="M21" s="308" t="s">
        <v>796</v>
      </c>
      <c r="N21" s="308">
        <v>2012</v>
      </c>
      <c r="O21" s="689" t="s">
        <v>796</v>
      </c>
      <c r="P21" s="406"/>
      <c r="Q21" s="406"/>
      <c r="R21" s="406"/>
    </row>
    <row r="22" spans="1:18" s="602" customFormat="1" ht="22.5" hidden="1" x14ac:dyDescent="0.2">
      <c r="A22" s="199" t="s">
        <v>19</v>
      </c>
      <c r="B22" s="749" t="s">
        <v>2679</v>
      </c>
      <c r="C22" s="603" t="s">
        <v>2389</v>
      </c>
      <c r="D22" s="607" t="s">
        <v>896</v>
      </c>
      <c r="E22" s="603" t="s">
        <v>897</v>
      </c>
      <c r="F22" s="603" t="s">
        <v>898</v>
      </c>
      <c r="G22" s="617" t="s">
        <v>899</v>
      </c>
      <c r="H22" s="603">
        <v>20423300</v>
      </c>
      <c r="I22" s="603" t="s">
        <v>900</v>
      </c>
      <c r="J22" s="607" t="s">
        <v>1621</v>
      </c>
      <c r="K22" s="603" t="s">
        <v>796</v>
      </c>
      <c r="L22" s="622" t="s">
        <v>1382</v>
      </c>
      <c r="M22" s="603" t="s">
        <v>796</v>
      </c>
      <c r="N22" s="603">
        <v>2014</v>
      </c>
      <c r="O22" s="603" t="s">
        <v>796</v>
      </c>
    </row>
    <row r="23" spans="1:18" s="310" customFormat="1" ht="30" hidden="1" customHeight="1" x14ac:dyDescent="0.2">
      <c r="A23" s="599" t="s">
        <v>21</v>
      </c>
      <c r="B23" s="599" t="s">
        <v>346</v>
      </c>
      <c r="C23" s="600" t="s">
        <v>955</v>
      </c>
      <c r="D23" s="600" t="s">
        <v>956</v>
      </c>
      <c r="E23" s="600" t="s">
        <v>957</v>
      </c>
      <c r="F23" s="601" t="s">
        <v>1390</v>
      </c>
      <c r="G23" s="601" t="s">
        <v>1391</v>
      </c>
      <c r="H23" s="601" t="s">
        <v>1392</v>
      </c>
      <c r="I23" s="601" t="s">
        <v>1393</v>
      </c>
      <c r="J23" s="608" t="s">
        <v>2101</v>
      </c>
      <c r="K23" s="600" t="s">
        <v>796</v>
      </c>
      <c r="L23" s="623" t="s">
        <v>1382</v>
      </c>
      <c r="M23" s="600" t="s">
        <v>796</v>
      </c>
      <c r="N23" s="600">
        <v>2013</v>
      </c>
      <c r="O23" s="600" t="s">
        <v>796</v>
      </c>
    </row>
    <row r="24" spans="1:18" s="75" customFormat="1" ht="30" hidden="1" customHeight="1" x14ac:dyDescent="0.2">
      <c r="A24" s="58" t="s">
        <v>18</v>
      </c>
      <c r="B24" s="58" t="s">
        <v>347</v>
      </c>
      <c r="C24" s="70" t="s">
        <v>958</v>
      </c>
      <c r="D24" s="70" t="s">
        <v>959</v>
      </c>
      <c r="E24" s="70" t="s">
        <v>960</v>
      </c>
      <c r="F24" s="70" t="s">
        <v>961</v>
      </c>
      <c r="G24" s="70" t="s">
        <v>962</v>
      </c>
      <c r="H24" s="70" t="s">
        <v>963</v>
      </c>
      <c r="I24" s="70" t="s">
        <v>964</v>
      </c>
      <c r="J24" s="70" t="s">
        <v>2401</v>
      </c>
      <c r="K24" s="70" t="s">
        <v>1403</v>
      </c>
      <c r="L24" s="316"/>
      <c r="M24" s="70" t="s">
        <v>1403</v>
      </c>
      <c r="N24" s="70">
        <v>2007</v>
      </c>
      <c r="O24" s="70" t="s">
        <v>1403</v>
      </c>
    </row>
    <row r="25" spans="1:18" s="310" customFormat="1" ht="30" hidden="1" customHeight="1" x14ac:dyDescent="0.2">
      <c r="A25" s="58" t="s">
        <v>18</v>
      </c>
      <c r="B25" s="300" t="s">
        <v>2242</v>
      </c>
      <c r="C25" s="308" t="s">
        <v>965</v>
      </c>
      <c r="D25" s="308" t="s">
        <v>966</v>
      </c>
      <c r="E25" s="308" t="s">
        <v>967</v>
      </c>
      <c r="F25" s="308" t="s">
        <v>968</v>
      </c>
      <c r="G25" s="609" t="s">
        <v>1768</v>
      </c>
      <c r="H25" s="308" t="s">
        <v>969</v>
      </c>
      <c r="I25" s="308" t="s">
        <v>970</v>
      </c>
      <c r="J25" s="609" t="s">
        <v>1769</v>
      </c>
      <c r="K25" s="308" t="s">
        <v>796</v>
      </c>
      <c r="L25" s="618" t="s">
        <v>1382</v>
      </c>
      <c r="M25" s="308" t="s">
        <v>796</v>
      </c>
      <c r="N25" s="308">
        <v>2008</v>
      </c>
      <c r="O25" s="308" t="s">
        <v>796</v>
      </c>
    </row>
    <row r="26" spans="1:18" s="310" customFormat="1" ht="30" hidden="1" customHeight="1" x14ac:dyDescent="0.2">
      <c r="A26" s="715" t="s">
        <v>18</v>
      </c>
      <c r="B26" s="715" t="s">
        <v>348</v>
      </c>
      <c r="C26" s="698" t="s">
        <v>971</v>
      </c>
      <c r="D26" s="308" t="s">
        <v>972</v>
      </c>
      <c r="E26" s="308" t="s">
        <v>973</v>
      </c>
      <c r="F26" s="308" t="s">
        <v>974</v>
      </c>
      <c r="G26" s="308" t="s">
        <v>975</v>
      </c>
      <c r="H26" s="308" t="s">
        <v>976</v>
      </c>
      <c r="I26" s="308">
        <v>992615852</v>
      </c>
      <c r="J26" s="552" t="s">
        <v>1723</v>
      </c>
      <c r="K26" s="308" t="s">
        <v>796</v>
      </c>
      <c r="L26" s="618" t="s">
        <v>1382</v>
      </c>
      <c r="M26" s="308" t="s">
        <v>796</v>
      </c>
      <c r="N26" s="308">
        <v>2008</v>
      </c>
      <c r="O26" s="689" t="s">
        <v>796</v>
      </c>
      <c r="P26" s="406"/>
      <c r="Q26" s="406"/>
      <c r="R26" s="406"/>
    </row>
    <row r="27" spans="1:18" s="310" customFormat="1" ht="30" hidden="1" customHeight="1" x14ac:dyDescent="0.2">
      <c r="A27" s="715" t="s">
        <v>4</v>
      </c>
      <c r="B27" s="715" t="s">
        <v>352</v>
      </c>
      <c r="C27" s="698" t="s">
        <v>2415</v>
      </c>
      <c r="D27" s="308" t="s">
        <v>2416</v>
      </c>
      <c r="E27" s="308" t="s">
        <v>999</v>
      </c>
      <c r="F27" s="308" t="s">
        <v>1000</v>
      </c>
      <c r="G27" s="308" t="s">
        <v>1001</v>
      </c>
      <c r="H27" s="308" t="s">
        <v>1002</v>
      </c>
      <c r="I27" s="308" t="s">
        <v>1003</v>
      </c>
      <c r="J27" s="308" t="s">
        <v>1788</v>
      </c>
      <c r="K27" s="308" t="s">
        <v>796</v>
      </c>
      <c r="L27" s="618" t="s">
        <v>1382</v>
      </c>
      <c r="M27" s="308" t="s">
        <v>796</v>
      </c>
      <c r="N27" s="308">
        <v>2006</v>
      </c>
      <c r="O27" s="689" t="s">
        <v>796</v>
      </c>
      <c r="P27" s="406"/>
      <c r="Q27" s="406"/>
      <c r="R27" s="406"/>
    </row>
    <row r="28" spans="1:18" s="310" customFormat="1" ht="30" hidden="1" customHeight="1" x14ac:dyDescent="0.2">
      <c r="A28" s="715" t="s">
        <v>4</v>
      </c>
      <c r="B28" s="715" t="s">
        <v>351</v>
      </c>
      <c r="C28" s="699" t="s">
        <v>987</v>
      </c>
      <c r="D28" s="318" t="s">
        <v>988</v>
      </c>
      <c r="E28" s="308" t="s">
        <v>989</v>
      </c>
      <c r="F28" s="393" t="s">
        <v>2418</v>
      </c>
      <c r="G28" s="393" t="s">
        <v>2419</v>
      </c>
      <c r="H28" s="393" t="s">
        <v>2420</v>
      </c>
      <c r="I28" s="393" t="s">
        <v>2421</v>
      </c>
      <c r="J28" s="308" t="s">
        <v>1807</v>
      </c>
      <c r="K28" s="308" t="s">
        <v>796</v>
      </c>
      <c r="L28" s="618" t="s">
        <v>1382</v>
      </c>
      <c r="M28" s="308" t="s">
        <v>796</v>
      </c>
      <c r="N28" s="308">
        <v>2008</v>
      </c>
      <c r="O28" s="689" t="s">
        <v>796</v>
      </c>
      <c r="P28" s="406"/>
      <c r="Q28" s="406"/>
      <c r="R28" s="406"/>
    </row>
    <row r="29" spans="1:18" s="75" customFormat="1" ht="30" hidden="1" customHeight="1" x14ac:dyDescent="0.2">
      <c r="A29" s="599" t="s">
        <v>4</v>
      </c>
      <c r="B29" s="599" t="s">
        <v>356</v>
      </c>
      <c r="C29" s="604" t="s">
        <v>977</v>
      </c>
      <c r="D29" s="610" t="s">
        <v>978</v>
      </c>
      <c r="E29" s="604">
        <v>47784101</v>
      </c>
      <c r="F29" s="604" t="s">
        <v>977</v>
      </c>
      <c r="G29" s="610" t="s">
        <v>978</v>
      </c>
      <c r="H29" s="604">
        <v>47784101</v>
      </c>
      <c r="I29" s="604">
        <v>992916048</v>
      </c>
      <c r="J29" s="610" t="s">
        <v>1934</v>
      </c>
      <c r="K29" s="604"/>
      <c r="L29" s="624"/>
      <c r="M29" s="604"/>
      <c r="N29" s="604"/>
      <c r="O29" s="604"/>
    </row>
    <row r="30" spans="1:18" s="310" customFormat="1" ht="30" hidden="1" customHeight="1" x14ac:dyDescent="0.2">
      <c r="A30" s="58" t="s">
        <v>4</v>
      </c>
      <c r="B30" s="58" t="s">
        <v>1812</v>
      </c>
      <c r="C30" s="308" t="s">
        <v>979</v>
      </c>
      <c r="D30" s="611" t="s">
        <v>980</v>
      </c>
      <c r="E30" s="308" t="s">
        <v>981</v>
      </c>
      <c r="F30" s="308" t="s">
        <v>979</v>
      </c>
      <c r="G30" s="333" t="s">
        <v>982</v>
      </c>
      <c r="H30" s="308" t="s">
        <v>981</v>
      </c>
      <c r="I30" s="308" t="s">
        <v>983</v>
      </c>
      <c r="J30" s="552" t="s">
        <v>1813</v>
      </c>
      <c r="K30" s="308" t="s">
        <v>796</v>
      </c>
      <c r="L30" s="618" t="s">
        <v>1386</v>
      </c>
      <c r="M30" s="308" t="s">
        <v>797</v>
      </c>
      <c r="N30" s="308"/>
      <c r="O30" s="308"/>
    </row>
    <row r="31" spans="1:18" s="310" customFormat="1" ht="30" hidden="1" customHeight="1" x14ac:dyDescent="0.2">
      <c r="A31" s="58" t="s">
        <v>4</v>
      </c>
      <c r="B31" s="58" t="s">
        <v>357</v>
      </c>
      <c r="C31" s="308" t="s">
        <v>984</v>
      </c>
      <c r="D31" s="308" t="s">
        <v>985</v>
      </c>
      <c r="E31" s="308">
        <v>47777202</v>
      </c>
      <c r="F31" s="308" t="s">
        <v>984</v>
      </c>
      <c r="G31" s="308" t="s">
        <v>985</v>
      </c>
      <c r="H31" s="308" t="s">
        <v>986</v>
      </c>
      <c r="I31" s="308">
        <v>98253037</v>
      </c>
      <c r="J31" s="552" t="s">
        <v>1413</v>
      </c>
      <c r="K31" s="308" t="s">
        <v>796</v>
      </c>
      <c r="L31" s="618" t="s">
        <v>1386</v>
      </c>
      <c r="M31" s="308" t="s">
        <v>797</v>
      </c>
      <c r="N31" s="308"/>
      <c r="O31" s="308" t="s">
        <v>797</v>
      </c>
    </row>
    <row r="32" spans="1:18" s="310" customFormat="1" ht="30" hidden="1" customHeight="1" x14ac:dyDescent="0.2">
      <c r="A32" s="715" t="s">
        <v>4</v>
      </c>
      <c r="B32" s="715" t="s">
        <v>350</v>
      </c>
      <c r="C32" s="698" t="s">
        <v>994</v>
      </c>
      <c r="D32" s="308" t="s">
        <v>995</v>
      </c>
      <c r="E32" s="308" t="s">
        <v>996</v>
      </c>
      <c r="F32" s="308" t="s">
        <v>997</v>
      </c>
      <c r="G32" s="308" t="s">
        <v>998</v>
      </c>
      <c r="H32" s="308" t="s">
        <v>996</v>
      </c>
      <c r="I32" s="308"/>
      <c r="J32" s="611" t="s">
        <v>1951</v>
      </c>
      <c r="K32" s="308" t="s">
        <v>796</v>
      </c>
      <c r="L32" s="618" t="s">
        <v>1382</v>
      </c>
      <c r="M32" s="308" t="s">
        <v>796</v>
      </c>
      <c r="N32" s="308">
        <v>2008</v>
      </c>
      <c r="O32" s="689"/>
      <c r="P32" s="406"/>
      <c r="Q32" s="406"/>
      <c r="R32" s="406"/>
    </row>
    <row r="33" spans="1:18" s="424" customFormat="1" ht="30" hidden="1" customHeight="1" x14ac:dyDescent="0.2">
      <c r="A33" s="707" t="s">
        <v>4</v>
      </c>
      <c r="B33" s="707" t="s">
        <v>355</v>
      </c>
      <c r="C33" s="605" t="s">
        <v>2681</v>
      </c>
      <c r="D33" s="398" t="s">
        <v>991</v>
      </c>
      <c r="E33" s="605">
        <v>47573074</v>
      </c>
      <c r="F33" s="605" t="s">
        <v>992</v>
      </c>
      <c r="G33" s="398" t="s">
        <v>991</v>
      </c>
      <c r="H33" s="605" t="s">
        <v>993</v>
      </c>
      <c r="I33" s="605">
        <v>989612811</v>
      </c>
      <c r="J33" s="398" t="s">
        <v>1402</v>
      </c>
      <c r="K33" s="605" t="s">
        <v>1403</v>
      </c>
      <c r="L33" s="621" t="s">
        <v>1386</v>
      </c>
      <c r="M33" s="605" t="s">
        <v>1402</v>
      </c>
      <c r="N33" s="605"/>
      <c r="O33" s="605" t="s">
        <v>1402</v>
      </c>
    </row>
    <row r="34" spans="1:18" s="310" customFormat="1" ht="30" hidden="1" customHeight="1" x14ac:dyDescent="0.2">
      <c r="A34" s="58" t="s">
        <v>4</v>
      </c>
      <c r="B34" s="58" t="s">
        <v>2427</v>
      </c>
      <c r="C34" s="308" t="s">
        <v>1004</v>
      </c>
      <c r="D34" s="308" t="s">
        <v>1005</v>
      </c>
      <c r="E34" s="308" t="s">
        <v>1006</v>
      </c>
      <c r="F34" s="308" t="s">
        <v>1004</v>
      </c>
      <c r="G34" s="308" t="s">
        <v>1005</v>
      </c>
      <c r="H34" s="308" t="s">
        <v>1006</v>
      </c>
      <c r="I34" s="308" t="s">
        <v>1007</v>
      </c>
      <c r="J34" s="308" t="s">
        <v>2428</v>
      </c>
      <c r="K34" s="308" t="s">
        <v>796</v>
      </c>
      <c r="L34" s="618" t="s">
        <v>1382</v>
      </c>
      <c r="M34" s="308" t="s">
        <v>797</v>
      </c>
      <c r="N34" s="308"/>
      <c r="O34" s="308" t="s">
        <v>797</v>
      </c>
    </row>
    <row r="35" spans="1:18" s="310" customFormat="1" ht="30" hidden="1" customHeight="1" x14ac:dyDescent="0.2">
      <c r="A35" s="715" t="s">
        <v>4</v>
      </c>
      <c r="B35" s="715" t="s">
        <v>2410</v>
      </c>
      <c r="C35" s="698" t="s">
        <v>2411</v>
      </c>
      <c r="D35" s="308" t="s">
        <v>2412</v>
      </c>
      <c r="E35" s="308" t="s">
        <v>2413</v>
      </c>
      <c r="F35" s="308"/>
      <c r="G35" s="308"/>
      <c r="H35" s="308" t="s">
        <v>990</v>
      </c>
      <c r="I35" s="308"/>
      <c r="J35" s="552" t="s">
        <v>2059</v>
      </c>
      <c r="K35" s="308" t="s">
        <v>796</v>
      </c>
      <c r="L35" s="618" t="s">
        <v>1386</v>
      </c>
      <c r="M35" s="308" t="s">
        <v>796</v>
      </c>
      <c r="N35" s="308">
        <v>2010</v>
      </c>
      <c r="O35" s="689" t="s">
        <v>796</v>
      </c>
      <c r="P35" s="406"/>
      <c r="Q35" s="406"/>
      <c r="R35" s="406"/>
    </row>
    <row r="36" spans="1:18" s="310" customFormat="1" ht="30" hidden="1" customHeight="1" x14ac:dyDescent="0.2">
      <c r="A36" s="715" t="s">
        <v>6</v>
      </c>
      <c r="B36" s="715" t="s">
        <v>359</v>
      </c>
      <c r="C36" s="698"/>
      <c r="D36" s="308"/>
      <c r="E36" s="308" t="s">
        <v>1011</v>
      </c>
      <c r="F36" s="308" t="s">
        <v>1012</v>
      </c>
      <c r="G36" s="308" t="s">
        <v>1013</v>
      </c>
      <c r="H36" s="308" t="s">
        <v>1014</v>
      </c>
      <c r="I36" s="308" t="s">
        <v>1015</v>
      </c>
      <c r="J36" s="308" t="s">
        <v>2084</v>
      </c>
      <c r="K36" s="308" t="s">
        <v>1403</v>
      </c>
      <c r="L36" s="618" t="s">
        <v>1382</v>
      </c>
      <c r="M36" s="308" t="s">
        <v>1403</v>
      </c>
      <c r="N36" s="308">
        <v>2007</v>
      </c>
      <c r="O36" s="689" t="s">
        <v>796</v>
      </c>
      <c r="P36" s="406"/>
      <c r="Q36" s="406"/>
      <c r="R36" s="406"/>
    </row>
    <row r="37" spans="1:18" s="310" customFormat="1" ht="30" hidden="1" customHeight="1" x14ac:dyDescent="0.2">
      <c r="A37" s="715" t="s">
        <v>6</v>
      </c>
      <c r="B37" s="715" t="s">
        <v>360</v>
      </c>
      <c r="C37" s="698" t="s">
        <v>2435</v>
      </c>
      <c r="D37" s="308" t="s">
        <v>2436</v>
      </c>
      <c r="E37" s="308" t="s">
        <v>1016</v>
      </c>
      <c r="F37" s="308" t="s">
        <v>1017</v>
      </c>
      <c r="G37" s="308" t="s">
        <v>1018</v>
      </c>
      <c r="H37" s="308" t="s">
        <v>1019</v>
      </c>
      <c r="I37" s="308" t="s">
        <v>1020</v>
      </c>
      <c r="J37" s="552" t="s">
        <v>1956</v>
      </c>
      <c r="K37" s="393" t="s">
        <v>796</v>
      </c>
      <c r="L37" s="618" t="s">
        <v>1956</v>
      </c>
      <c r="M37" s="308" t="s">
        <v>1403</v>
      </c>
      <c r="N37" s="308">
        <v>2009</v>
      </c>
      <c r="O37" s="689" t="s">
        <v>1403</v>
      </c>
      <c r="P37" s="406"/>
      <c r="Q37" s="406"/>
      <c r="R37" s="406"/>
    </row>
    <row r="38" spans="1:18" s="310" customFormat="1" ht="30" hidden="1" customHeight="1" x14ac:dyDescent="0.2">
      <c r="A38" s="716" t="s">
        <v>6</v>
      </c>
      <c r="B38" s="716" t="s">
        <v>2429</v>
      </c>
      <c r="C38" s="700" t="s">
        <v>1008</v>
      </c>
      <c r="D38" s="398" t="s">
        <v>1009</v>
      </c>
      <c r="E38" s="398" t="s">
        <v>1010</v>
      </c>
      <c r="F38" s="398" t="s">
        <v>2073</v>
      </c>
      <c r="G38" s="398" t="s">
        <v>2074</v>
      </c>
      <c r="H38" s="398" t="s">
        <v>1010</v>
      </c>
      <c r="I38" s="398" t="s">
        <v>2075</v>
      </c>
      <c r="J38" s="398" t="s">
        <v>2076</v>
      </c>
      <c r="K38" s="398" t="s">
        <v>796</v>
      </c>
      <c r="L38" s="621" t="s">
        <v>1382</v>
      </c>
      <c r="M38" s="398" t="s">
        <v>796</v>
      </c>
      <c r="N38" s="398">
        <v>2013</v>
      </c>
      <c r="O38" s="691" t="s">
        <v>796</v>
      </c>
      <c r="P38" s="406"/>
      <c r="Q38" s="406"/>
      <c r="R38" s="406"/>
    </row>
    <row r="39" spans="1:18" s="310" customFormat="1" ht="30" hidden="1" customHeight="1" x14ac:dyDescent="0.2">
      <c r="A39" s="715" t="s">
        <v>2</v>
      </c>
      <c r="B39" s="715" t="s">
        <v>361</v>
      </c>
      <c r="C39" s="698" t="s">
        <v>1021</v>
      </c>
      <c r="D39" s="309" t="s">
        <v>1022</v>
      </c>
      <c r="E39" s="308" t="s">
        <v>1525</v>
      </c>
      <c r="F39" s="308" t="s">
        <v>1023</v>
      </c>
      <c r="G39" s="309" t="s">
        <v>1024</v>
      </c>
      <c r="H39" s="308"/>
      <c r="I39" s="308" t="s">
        <v>1025</v>
      </c>
      <c r="J39" s="333" t="s">
        <v>1526</v>
      </c>
      <c r="K39" s="333" t="s">
        <v>796</v>
      </c>
      <c r="L39" s="618" t="s">
        <v>1382</v>
      </c>
      <c r="M39" s="308" t="s">
        <v>796</v>
      </c>
      <c r="N39" s="308">
        <v>2007</v>
      </c>
      <c r="O39" s="689" t="s">
        <v>796</v>
      </c>
      <c r="P39" s="406"/>
      <c r="Q39" s="406"/>
      <c r="R39" s="406"/>
    </row>
    <row r="40" spans="1:18" s="310" customFormat="1" ht="30" hidden="1" customHeight="1" x14ac:dyDescent="0.2">
      <c r="A40" s="599" t="s">
        <v>2</v>
      </c>
      <c r="B40" s="599" t="s">
        <v>363</v>
      </c>
      <c r="C40" s="308" t="s">
        <v>1026</v>
      </c>
      <c r="D40" s="309" t="s">
        <v>1027</v>
      </c>
      <c r="E40" s="308" t="s">
        <v>1028</v>
      </c>
      <c r="F40" s="308" t="s">
        <v>1026</v>
      </c>
      <c r="G40" s="309" t="s">
        <v>1027</v>
      </c>
      <c r="H40" s="308" t="s">
        <v>1028</v>
      </c>
      <c r="I40" s="308" t="s">
        <v>2441</v>
      </c>
      <c r="J40" s="308" t="s">
        <v>2442</v>
      </c>
      <c r="K40" s="308" t="s">
        <v>796</v>
      </c>
      <c r="L40" s="618" t="s">
        <v>2442</v>
      </c>
      <c r="M40" s="308" t="s">
        <v>1464</v>
      </c>
      <c r="N40" s="308">
        <v>2009</v>
      </c>
      <c r="O40" s="308" t="s">
        <v>796</v>
      </c>
    </row>
    <row r="41" spans="1:18" s="310" customFormat="1" ht="30" hidden="1" customHeight="1" x14ac:dyDescent="0.2">
      <c r="A41" s="58" t="s">
        <v>2</v>
      </c>
      <c r="B41" s="58" t="s">
        <v>364</v>
      </c>
      <c r="C41" s="308" t="s">
        <v>1035</v>
      </c>
      <c r="D41" s="309" t="s">
        <v>1036</v>
      </c>
      <c r="E41" s="308" t="s">
        <v>1037</v>
      </c>
      <c r="F41" s="308" t="s">
        <v>1038</v>
      </c>
      <c r="G41" s="309" t="s">
        <v>1036</v>
      </c>
      <c r="H41" s="308" t="s">
        <v>1037</v>
      </c>
      <c r="I41" s="308" t="s">
        <v>1039</v>
      </c>
      <c r="J41" s="552" t="s">
        <v>1675</v>
      </c>
      <c r="K41" s="308" t="s">
        <v>796</v>
      </c>
      <c r="L41" s="618" t="s">
        <v>1382</v>
      </c>
      <c r="M41" s="308" t="s">
        <v>796</v>
      </c>
      <c r="N41" s="308">
        <v>2012</v>
      </c>
      <c r="O41" s="308" t="s">
        <v>796</v>
      </c>
    </row>
    <row r="42" spans="1:18" customFormat="1" ht="30" hidden="1" customHeight="1" x14ac:dyDescent="0.2">
      <c r="A42" s="717" t="s">
        <v>2</v>
      </c>
      <c r="B42" s="717" t="s">
        <v>362</v>
      </c>
      <c r="C42" s="697" t="s">
        <v>1029</v>
      </c>
      <c r="D42" s="299" t="s">
        <v>1030</v>
      </c>
      <c r="E42" s="70" t="s">
        <v>1031</v>
      </c>
      <c r="F42" s="70" t="s">
        <v>1032</v>
      </c>
      <c r="G42" s="299" t="s">
        <v>1033</v>
      </c>
      <c r="H42" s="70" t="s">
        <v>1031</v>
      </c>
      <c r="I42" s="70" t="s">
        <v>1034</v>
      </c>
      <c r="J42" s="606" t="s">
        <v>1920</v>
      </c>
      <c r="K42" s="70" t="s">
        <v>1464</v>
      </c>
      <c r="L42" s="619" t="s">
        <v>1920</v>
      </c>
      <c r="M42" s="70" t="s">
        <v>1464</v>
      </c>
      <c r="N42" s="70">
        <v>2015</v>
      </c>
      <c r="O42" s="688" t="s">
        <v>1537</v>
      </c>
      <c r="P42" s="39"/>
      <c r="Q42" s="39"/>
      <c r="R42" s="39"/>
    </row>
    <row r="43" spans="1:18" s="75" customFormat="1" ht="30" hidden="1" customHeight="1" x14ac:dyDescent="0.2">
      <c r="A43" s="599" t="s">
        <v>9</v>
      </c>
      <c r="B43" s="599" t="s">
        <v>365</v>
      </c>
      <c r="C43" s="70" t="s">
        <v>1040</v>
      </c>
      <c r="D43" s="70" t="s">
        <v>2456</v>
      </c>
      <c r="E43" s="70" t="s">
        <v>2457</v>
      </c>
      <c r="F43" s="70" t="s">
        <v>1040</v>
      </c>
      <c r="G43" s="70" t="s">
        <v>2456</v>
      </c>
      <c r="H43" s="70" t="s">
        <v>2457</v>
      </c>
      <c r="I43" s="70" t="s">
        <v>1041</v>
      </c>
      <c r="J43" s="70"/>
      <c r="K43" s="70" t="s">
        <v>796</v>
      </c>
      <c r="L43" s="316" t="s">
        <v>1382</v>
      </c>
      <c r="M43" s="70" t="s">
        <v>796</v>
      </c>
      <c r="N43" s="70">
        <v>2013</v>
      </c>
      <c r="O43" s="70" t="s">
        <v>796</v>
      </c>
    </row>
    <row r="44" spans="1:18" s="310" customFormat="1" ht="30" hidden="1" customHeight="1" x14ac:dyDescent="0.2">
      <c r="A44" s="58" t="s">
        <v>9</v>
      </c>
      <c r="B44" s="58" t="s">
        <v>366</v>
      </c>
      <c r="C44" s="308" t="s">
        <v>1042</v>
      </c>
      <c r="D44" s="308" t="s">
        <v>1043</v>
      </c>
      <c r="E44" s="308" t="s">
        <v>1044</v>
      </c>
      <c r="F44" s="308" t="s">
        <v>1042</v>
      </c>
      <c r="G44" s="308" t="s">
        <v>1043</v>
      </c>
      <c r="H44" s="308" t="s">
        <v>1044</v>
      </c>
      <c r="I44" s="308"/>
      <c r="J44" s="308"/>
      <c r="K44" s="308"/>
      <c r="L44" s="618"/>
      <c r="M44" s="308"/>
      <c r="N44" s="308"/>
      <c r="O44" s="308"/>
    </row>
    <row r="45" spans="1:18" s="310" customFormat="1" ht="30" hidden="1" customHeight="1" x14ac:dyDescent="0.2">
      <c r="A45" s="58" t="s">
        <v>9</v>
      </c>
      <c r="B45" s="58" t="s">
        <v>368</v>
      </c>
      <c r="C45" s="308" t="s">
        <v>1048</v>
      </c>
      <c r="D45" s="308" t="s">
        <v>1049</v>
      </c>
      <c r="E45" s="308" t="s">
        <v>1050</v>
      </c>
      <c r="F45" s="308" t="s">
        <v>1048</v>
      </c>
      <c r="G45" s="308" t="s">
        <v>1049</v>
      </c>
      <c r="H45" s="308" t="s">
        <v>1050</v>
      </c>
      <c r="I45" s="308" t="s">
        <v>2689</v>
      </c>
      <c r="J45" s="308"/>
      <c r="K45" s="308" t="s">
        <v>796</v>
      </c>
      <c r="L45" s="308" t="s">
        <v>1386</v>
      </c>
      <c r="M45" s="308" t="s">
        <v>797</v>
      </c>
      <c r="N45" s="308"/>
      <c r="O45" s="308"/>
    </row>
    <row r="46" spans="1:18" s="75" customFormat="1" ht="30" hidden="1" customHeight="1" x14ac:dyDescent="0.2">
      <c r="A46" s="58" t="s">
        <v>9</v>
      </c>
      <c r="B46" s="58" t="s">
        <v>369</v>
      </c>
      <c r="C46" s="70" t="s">
        <v>1051</v>
      </c>
      <c r="D46" s="70" t="s">
        <v>1052</v>
      </c>
      <c r="E46" s="70" t="s">
        <v>1053</v>
      </c>
      <c r="F46" s="70" t="s">
        <v>1051</v>
      </c>
      <c r="G46" s="70" t="s">
        <v>1052</v>
      </c>
      <c r="H46" s="70" t="s">
        <v>1053</v>
      </c>
      <c r="I46" s="70">
        <v>992555691</v>
      </c>
      <c r="J46" s="70" t="s">
        <v>1188</v>
      </c>
      <c r="K46" s="70" t="s">
        <v>1403</v>
      </c>
      <c r="L46" s="316" t="s">
        <v>1386</v>
      </c>
      <c r="M46" s="70" t="s">
        <v>1403</v>
      </c>
      <c r="N46" s="70"/>
      <c r="O46" s="70"/>
    </row>
    <row r="47" spans="1:18" s="310" customFormat="1" ht="30" hidden="1" customHeight="1" x14ac:dyDescent="0.2">
      <c r="A47" s="58" t="s">
        <v>9</v>
      </c>
      <c r="B47" s="58" t="s">
        <v>371</v>
      </c>
      <c r="C47" s="308" t="s">
        <v>2448</v>
      </c>
      <c r="D47" s="308" t="s">
        <v>1057</v>
      </c>
      <c r="E47" s="308" t="s">
        <v>1058</v>
      </c>
      <c r="F47" s="308" t="s">
        <v>2448</v>
      </c>
      <c r="G47" s="308" t="s">
        <v>1057</v>
      </c>
      <c r="H47" s="308" t="s">
        <v>1058</v>
      </c>
      <c r="I47" s="308"/>
      <c r="J47" s="308"/>
      <c r="K47" s="308"/>
      <c r="L47" s="618"/>
      <c r="M47" s="308"/>
      <c r="N47" s="308"/>
      <c r="O47" s="308"/>
    </row>
    <row r="48" spans="1:18" s="406" customFormat="1" ht="30" hidden="1" customHeight="1" x14ac:dyDescent="0.2">
      <c r="A48" s="418" t="s">
        <v>9</v>
      </c>
      <c r="B48" s="418" t="s">
        <v>1678</v>
      </c>
      <c r="C48" s="393" t="s">
        <v>2470</v>
      </c>
      <c r="D48" s="612" t="s">
        <v>1679</v>
      </c>
      <c r="E48" s="393" t="s">
        <v>1680</v>
      </c>
      <c r="F48" s="393" t="s">
        <v>1681</v>
      </c>
      <c r="G48" s="612" t="s">
        <v>1682</v>
      </c>
      <c r="H48" s="393"/>
      <c r="I48" s="393" t="s">
        <v>1683</v>
      </c>
      <c r="J48" s="612" t="s">
        <v>1684</v>
      </c>
      <c r="K48" s="393" t="s">
        <v>796</v>
      </c>
      <c r="L48" s="393" t="s">
        <v>1382</v>
      </c>
      <c r="M48" s="393" t="s">
        <v>796</v>
      </c>
      <c r="N48" s="393">
        <v>2008</v>
      </c>
      <c r="O48" s="393" t="s">
        <v>796</v>
      </c>
    </row>
    <row r="49" spans="1:18" s="424" customFormat="1" ht="30" hidden="1" customHeight="1" x14ac:dyDescent="0.2">
      <c r="A49" s="718" t="s">
        <v>9</v>
      </c>
      <c r="B49" s="718" t="s">
        <v>372</v>
      </c>
      <c r="C49" s="701" t="s">
        <v>2455</v>
      </c>
      <c r="D49" s="318" t="s">
        <v>2050</v>
      </c>
      <c r="E49" s="423" t="s">
        <v>2051</v>
      </c>
      <c r="F49" s="423" t="s">
        <v>2455</v>
      </c>
      <c r="G49" s="318" t="s">
        <v>2050</v>
      </c>
      <c r="H49" s="423" t="s">
        <v>2051</v>
      </c>
      <c r="I49" s="423">
        <v>98245001</v>
      </c>
      <c r="J49" s="318" t="s">
        <v>2052</v>
      </c>
      <c r="K49" s="423" t="s">
        <v>796</v>
      </c>
      <c r="L49" s="393" t="s">
        <v>1382</v>
      </c>
      <c r="M49" s="423" t="s">
        <v>796</v>
      </c>
      <c r="N49" s="423">
        <v>2010</v>
      </c>
      <c r="O49" s="692" t="s">
        <v>796</v>
      </c>
      <c r="P49" s="683"/>
      <c r="Q49" s="683"/>
      <c r="R49" s="683"/>
    </row>
    <row r="50" spans="1:18" s="310" customFormat="1" ht="30" hidden="1" customHeight="1" x14ac:dyDescent="0.2">
      <c r="A50" s="599" t="s">
        <v>9</v>
      </c>
      <c r="B50" s="599" t="s">
        <v>374</v>
      </c>
      <c r="C50" s="308" t="s">
        <v>2450</v>
      </c>
      <c r="D50" s="308" t="s">
        <v>1061</v>
      </c>
      <c r="E50" s="308" t="s">
        <v>1062</v>
      </c>
      <c r="F50" s="308" t="s">
        <v>2451</v>
      </c>
      <c r="G50" s="308" t="s">
        <v>1061</v>
      </c>
      <c r="H50" s="308" t="s">
        <v>2452</v>
      </c>
      <c r="I50" s="308" t="s">
        <v>2453</v>
      </c>
      <c r="J50" s="552" t="s">
        <v>2163</v>
      </c>
      <c r="K50" s="308" t="s">
        <v>796</v>
      </c>
      <c r="L50" s="618" t="s">
        <v>1384</v>
      </c>
      <c r="M50" s="308" t="s">
        <v>796</v>
      </c>
      <c r="N50" s="308">
        <v>2011</v>
      </c>
      <c r="O50" s="308" t="s">
        <v>796</v>
      </c>
    </row>
    <row r="51" spans="1:18" s="310" customFormat="1" ht="30" hidden="1" customHeight="1" x14ac:dyDescent="0.2">
      <c r="A51" s="715" t="s">
        <v>9</v>
      </c>
      <c r="B51" s="715" t="s">
        <v>367</v>
      </c>
      <c r="C51" s="698" t="s">
        <v>1045</v>
      </c>
      <c r="D51" s="308" t="s">
        <v>1046</v>
      </c>
      <c r="E51" s="308" t="s">
        <v>1047</v>
      </c>
      <c r="F51" s="308" t="s">
        <v>2137</v>
      </c>
      <c r="G51" s="308" t="s">
        <v>1046</v>
      </c>
      <c r="H51" s="308" t="s">
        <v>1047</v>
      </c>
      <c r="I51" s="308" t="s">
        <v>2138</v>
      </c>
      <c r="J51" s="552" t="s">
        <v>2139</v>
      </c>
      <c r="K51" s="308" t="s">
        <v>796</v>
      </c>
      <c r="L51" s="618" t="s">
        <v>1382</v>
      </c>
      <c r="M51" s="308" t="s">
        <v>796</v>
      </c>
      <c r="N51" s="308">
        <v>2012</v>
      </c>
      <c r="O51" s="689" t="s">
        <v>797</v>
      </c>
      <c r="P51" s="406"/>
      <c r="Q51" s="406"/>
      <c r="R51" s="406"/>
    </row>
    <row r="52" spans="1:18" s="310" customFormat="1" ht="30" hidden="1" customHeight="1" x14ac:dyDescent="0.2">
      <c r="A52" s="599" t="s">
        <v>9</v>
      </c>
      <c r="B52" s="599" t="s">
        <v>370</v>
      </c>
      <c r="C52" s="308" t="s">
        <v>1054</v>
      </c>
      <c r="D52" s="308" t="s">
        <v>1055</v>
      </c>
      <c r="E52" s="308" t="s">
        <v>1056</v>
      </c>
      <c r="F52" s="308" t="s">
        <v>1054</v>
      </c>
      <c r="G52" s="308" t="s">
        <v>1055</v>
      </c>
      <c r="H52" s="308" t="s">
        <v>1056</v>
      </c>
      <c r="I52" s="308">
        <v>98405643</v>
      </c>
      <c r="J52" s="552" t="s">
        <v>2019</v>
      </c>
      <c r="K52" s="308" t="s">
        <v>796</v>
      </c>
      <c r="L52" s="618" t="s">
        <v>1382</v>
      </c>
      <c r="M52" s="308" t="s">
        <v>796</v>
      </c>
      <c r="N52" s="308">
        <v>2014</v>
      </c>
      <c r="O52" s="308" t="s">
        <v>797</v>
      </c>
    </row>
    <row r="53" spans="1:18" s="310" customFormat="1" ht="30" hidden="1" customHeight="1" x14ac:dyDescent="0.2">
      <c r="A53" s="58" t="s">
        <v>9</v>
      </c>
      <c r="B53" s="58" t="s">
        <v>373</v>
      </c>
      <c r="C53" s="308" t="s">
        <v>1059</v>
      </c>
      <c r="D53" s="552" t="s">
        <v>1614</v>
      </c>
      <c r="E53" s="308" t="s">
        <v>1060</v>
      </c>
      <c r="F53" s="308" t="s">
        <v>1059</v>
      </c>
      <c r="G53" s="552" t="s">
        <v>1614</v>
      </c>
      <c r="H53" s="308" t="s">
        <v>1060</v>
      </c>
      <c r="I53" s="308" t="s">
        <v>1615</v>
      </c>
      <c r="J53" s="552" t="s">
        <v>1616</v>
      </c>
      <c r="K53" s="308" t="s">
        <v>796</v>
      </c>
      <c r="L53" s="618" t="s">
        <v>1382</v>
      </c>
      <c r="M53" s="308" t="s">
        <v>796</v>
      </c>
      <c r="N53" s="308">
        <v>2014</v>
      </c>
      <c r="O53" s="308" t="s">
        <v>797</v>
      </c>
    </row>
    <row r="54" spans="1:18" s="310" customFormat="1" ht="30" hidden="1" customHeight="1" x14ac:dyDescent="0.2">
      <c r="A54" s="715" t="s">
        <v>20</v>
      </c>
      <c r="B54" s="715" t="s">
        <v>375</v>
      </c>
      <c r="C54" s="698" t="s">
        <v>1063</v>
      </c>
      <c r="D54" s="308" t="s">
        <v>1064</v>
      </c>
      <c r="E54" s="308" t="s">
        <v>1065</v>
      </c>
      <c r="F54" s="333" t="s">
        <v>1066</v>
      </c>
      <c r="G54" s="333" t="s">
        <v>1067</v>
      </c>
      <c r="H54" s="333" t="s">
        <v>1068</v>
      </c>
      <c r="I54" s="333" t="s">
        <v>1068</v>
      </c>
      <c r="J54" s="552" t="s">
        <v>1600</v>
      </c>
      <c r="K54" s="308" t="s">
        <v>796</v>
      </c>
      <c r="L54" s="618" t="s">
        <v>1382</v>
      </c>
      <c r="M54" s="308" t="s">
        <v>796</v>
      </c>
      <c r="N54" s="308">
        <v>2002</v>
      </c>
      <c r="O54" s="689" t="s">
        <v>796</v>
      </c>
      <c r="P54" s="406"/>
      <c r="Q54" s="406"/>
      <c r="R54" s="406"/>
    </row>
    <row r="55" spans="1:18" s="310" customFormat="1" ht="30" hidden="1" customHeight="1" x14ac:dyDescent="0.2">
      <c r="A55" s="599" t="s">
        <v>14</v>
      </c>
      <c r="B55" s="599" t="s">
        <v>385</v>
      </c>
      <c r="C55" s="333" t="s">
        <v>1079</v>
      </c>
      <c r="D55" s="333" t="s">
        <v>1080</v>
      </c>
      <c r="E55" s="333" t="s">
        <v>1081</v>
      </c>
      <c r="F55" s="333" t="s">
        <v>1082</v>
      </c>
      <c r="G55" s="333" t="s">
        <v>1083</v>
      </c>
      <c r="H55" s="333" t="s">
        <v>1084</v>
      </c>
      <c r="I55" s="308" t="s">
        <v>1508</v>
      </c>
      <c r="J55" s="446" t="s">
        <v>1509</v>
      </c>
      <c r="K55" s="333" t="s">
        <v>796</v>
      </c>
      <c r="L55" s="428" t="s">
        <v>1382</v>
      </c>
      <c r="M55" s="333" t="s">
        <v>796</v>
      </c>
      <c r="N55" s="333">
        <v>2006</v>
      </c>
      <c r="O55" s="308" t="s">
        <v>797</v>
      </c>
    </row>
    <row r="56" spans="1:18" s="310" customFormat="1" ht="30" hidden="1" customHeight="1" x14ac:dyDescent="0.2">
      <c r="A56" s="58" t="s">
        <v>14</v>
      </c>
      <c r="B56" s="58" t="s">
        <v>382</v>
      </c>
      <c r="C56" s="308" t="s">
        <v>1093</v>
      </c>
      <c r="D56" s="308" t="s">
        <v>1094</v>
      </c>
      <c r="E56" s="308" t="s">
        <v>1095</v>
      </c>
      <c r="F56" s="308" t="s">
        <v>1096</v>
      </c>
      <c r="G56" s="308" t="s">
        <v>1097</v>
      </c>
      <c r="H56" s="308" t="s">
        <v>1098</v>
      </c>
      <c r="I56" s="308" t="s">
        <v>1433</v>
      </c>
      <c r="J56" s="552" t="s">
        <v>1434</v>
      </c>
      <c r="K56" s="308" t="s">
        <v>796</v>
      </c>
      <c r="L56" s="618" t="s">
        <v>1385</v>
      </c>
      <c r="M56" s="308" t="s">
        <v>796</v>
      </c>
      <c r="N56" s="308">
        <v>2008</v>
      </c>
      <c r="O56" s="308" t="s">
        <v>797</v>
      </c>
    </row>
    <row r="57" spans="1:18" s="310" customFormat="1" ht="49.5" hidden="1" customHeight="1" x14ac:dyDescent="0.2">
      <c r="A57" s="715" t="s">
        <v>14</v>
      </c>
      <c r="B57" s="715" t="s">
        <v>454</v>
      </c>
      <c r="C57" s="698" t="s">
        <v>1099</v>
      </c>
      <c r="D57" s="308" t="s">
        <v>1100</v>
      </c>
      <c r="E57" s="308" t="s">
        <v>1101</v>
      </c>
      <c r="F57" s="333" t="s">
        <v>1461</v>
      </c>
      <c r="G57" s="552" t="s">
        <v>1102</v>
      </c>
      <c r="H57" s="308" t="s">
        <v>1101</v>
      </c>
      <c r="I57" s="308" t="s">
        <v>1462</v>
      </c>
      <c r="J57" s="611" t="s">
        <v>1463</v>
      </c>
      <c r="K57" s="308" t="s">
        <v>796</v>
      </c>
      <c r="L57" s="618" t="s">
        <v>1385</v>
      </c>
      <c r="M57" s="308" t="s">
        <v>1464</v>
      </c>
      <c r="N57" s="308">
        <v>2008</v>
      </c>
      <c r="O57" s="689" t="s">
        <v>796</v>
      </c>
      <c r="P57" s="406"/>
      <c r="Q57" s="406"/>
      <c r="R57" s="406"/>
    </row>
    <row r="58" spans="1:18" s="310" customFormat="1" ht="28.5" hidden="1" customHeight="1" x14ac:dyDescent="0.2">
      <c r="A58" s="719" t="s">
        <v>14</v>
      </c>
      <c r="B58" s="719" t="s">
        <v>386</v>
      </c>
      <c r="C58" s="700" t="s">
        <v>1760</v>
      </c>
      <c r="D58" s="398" t="s">
        <v>1108</v>
      </c>
      <c r="E58" s="398" t="s">
        <v>1109</v>
      </c>
      <c r="F58" s="398" t="s">
        <v>1110</v>
      </c>
      <c r="G58" s="398" t="s">
        <v>1111</v>
      </c>
      <c r="H58" s="398" t="s">
        <v>1761</v>
      </c>
      <c r="I58" s="398" t="s">
        <v>1762</v>
      </c>
      <c r="J58" s="398" t="s">
        <v>1763</v>
      </c>
      <c r="K58" s="398" t="s">
        <v>796</v>
      </c>
      <c r="L58" s="621" t="s">
        <v>1382</v>
      </c>
      <c r="M58" s="398" t="s">
        <v>796</v>
      </c>
      <c r="N58" s="398">
        <v>2008</v>
      </c>
      <c r="O58" s="691" t="s">
        <v>797</v>
      </c>
      <c r="P58" s="406"/>
      <c r="Q58" s="406"/>
      <c r="R58" s="406"/>
    </row>
    <row r="59" spans="1:18" s="310" customFormat="1" ht="30" hidden="1" customHeight="1" x14ac:dyDescent="0.2">
      <c r="A59" s="599" t="s">
        <v>14</v>
      </c>
      <c r="B59" s="599" t="s">
        <v>383</v>
      </c>
      <c r="C59" s="308" t="s">
        <v>1103</v>
      </c>
      <c r="D59" s="308" t="s">
        <v>2478</v>
      </c>
      <c r="E59" s="308" t="s">
        <v>1104</v>
      </c>
      <c r="F59" s="308" t="s">
        <v>1103</v>
      </c>
      <c r="G59" s="308" t="s">
        <v>2478</v>
      </c>
      <c r="H59" s="308" t="s">
        <v>1104</v>
      </c>
      <c r="I59" s="308" t="s">
        <v>1399</v>
      </c>
      <c r="J59" s="552" t="s">
        <v>1400</v>
      </c>
      <c r="K59" s="308" t="s">
        <v>796</v>
      </c>
      <c r="L59" s="618" t="s">
        <v>1382</v>
      </c>
      <c r="M59" s="308" t="s">
        <v>796</v>
      </c>
      <c r="N59" s="308">
        <v>2009</v>
      </c>
      <c r="O59" s="308" t="s">
        <v>796</v>
      </c>
    </row>
    <row r="60" spans="1:18" s="310" customFormat="1" ht="30" hidden="1" customHeight="1" x14ac:dyDescent="0.2">
      <c r="A60" s="58" t="s">
        <v>14</v>
      </c>
      <c r="B60" s="758" t="s">
        <v>2764</v>
      </c>
      <c r="C60" s="333" t="s">
        <v>2471</v>
      </c>
      <c r="D60" s="308" t="s">
        <v>1106</v>
      </c>
      <c r="E60" s="308" t="s">
        <v>1107</v>
      </c>
      <c r="F60" s="333" t="s">
        <v>1105</v>
      </c>
      <c r="G60" s="308" t="s">
        <v>1106</v>
      </c>
      <c r="H60" s="308" t="s">
        <v>1107</v>
      </c>
      <c r="I60" s="308">
        <v>912064221</v>
      </c>
      <c r="J60" s="308"/>
      <c r="K60" s="308" t="s">
        <v>796</v>
      </c>
      <c r="L60" s="618" t="s">
        <v>1382</v>
      </c>
      <c r="M60" s="308" t="s">
        <v>797</v>
      </c>
      <c r="N60" s="308"/>
      <c r="O60" s="308"/>
    </row>
    <row r="61" spans="1:18" s="310" customFormat="1" ht="34.5" hidden="1" customHeight="1" x14ac:dyDescent="0.2">
      <c r="A61" s="715" t="s">
        <v>14</v>
      </c>
      <c r="B61" s="715" t="s">
        <v>1937</v>
      </c>
      <c r="C61" s="698" t="s">
        <v>1069</v>
      </c>
      <c r="D61" s="308" t="s">
        <v>1070</v>
      </c>
      <c r="E61" s="308" t="s">
        <v>1938</v>
      </c>
      <c r="F61" s="308" t="s">
        <v>1072</v>
      </c>
      <c r="G61" s="308" t="s">
        <v>1073</v>
      </c>
      <c r="H61" s="308" t="s">
        <v>1071</v>
      </c>
      <c r="I61" s="308" t="s">
        <v>1939</v>
      </c>
      <c r="J61" s="552" t="s">
        <v>1940</v>
      </c>
      <c r="K61" s="308" t="s">
        <v>796</v>
      </c>
      <c r="L61" s="618" t="s">
        <v>1382</v>
      </c>
      <c r="M61" s="308" t="s">
        <v>796</v>
      </c>
      <c r="N61" s="308">
        <v>2011</v>
      </c>
      <c r="O61" s="689" t="s">
        <v>796</v>
      </c>
      <c r="P61" s="406"/>
      <c r="Q61" s="406"/>
      <c r="R61" s="406"/>
    </row>
    <row r="62" spans="1:18" s="406" customFormat="1" ht="25.5" hidden="1" x14ac:dyDescent="0.2">
      <c r="A62" s="708" t="s">
        <v>14</v>
      </c>
      <c r="B62" s="60" t="s">
        <v>2473</v>
      </c>
      <c r="C62" s="428" t="s">
        <v>2474</v>
      </c>
      <c r="D62" s="428" t="s">
        <v>890</v>
      </c>
      <c r="E62" s="428" t="s">
        <v>1074</v>
      </c>
      <c r="F62" s="428" t="s">
        <v>1418</v>
      </c>
      <c r="G62" s="428" t="s">
        <v>891</v>
      </c>
      <c r="H62" s="428" t="s">
        <v>1074</v>
      </c>
      <c r="I62" s="428"/>
      <c r="J62" s="429" t="s">
        <v>1419</v>
      </c>
      <c r="K62" s="428" t="s">
        <v>796</v>
      </c>
      <c r="L62" s="428" t="s">
        <v>1386</v>
      </c>
      <c r="M62" s="428" t="s">
        <v>796</v>
      </c>
      <c r="N62" s="428">
        <v>2012</v>
      </c>
      <c r="O62" s="428" t="s">
        <v>797</v>
      </c>
    </row>
    <row r="63" spans="1:18" s="424" customFormat="1" ht="30" hidden="1" customHeight="1" x14ac:dyDescent="0.2">
      <c r="A63" s="422" t="s">
        <v>14</v>
      </c>
      <c r="B63" s="422" t="s">
        <v>2098</v>
      </c>
      <c r="C63" s="423" t="s">
        <v>1085</v>
      </c>
      <c r="D63" s="552" t="s">
        <v>2095</v>
      </c>
      <c r="E63" s="423" t="s">
        <v>1086</v>
      </c>
      <c r="F63" s="423" t="s">
        <v>1087</v>
      </c>
      <c r="G63" s="318" t="s">
        <v>1088</v>
      </c>
      <c r="H63" s="423" t="s">
        <v>1089</v>
      </c>
      <c r="I63" s="423" t="s">
        <v>2096</v>
      </c>
      <c r="J63" s="552" t="s">
        <v>2097</v>
      </c>
      <c r="K63" s="423" t="s">
        <v>796</v>
      </c>
      <c r="L63" s="393" t="s">
        <v>1382</v>
      </c>
      <c r="M63" s="423" t="s">
        <v>796</v>
      </c>
      <c r="N63" s="423">
        <v>2014</v>
      </c>
      <c r="O63" s="423" t="s">
        <v>796</v>
      </c>
    </row>
    <row r="64" spans="1:18" s="310" customFormat="1" ht="30" hidden="1" customHeight="1" x14ac:dyDescent="0.2">
      <c r="A64" s="715" t="s">
        <v>14</v>
      </c>
      <c r="B64" s="715" t="s">
        <v>378</v>
      </c>
      <c r="C64" s="699" t="s">
        <v>1075</v>
      </c>
      <c r="D64" s="318" t="s">
        <v>1076</v>
      </c>
      <c r="E64" s="308" t="s">
        <v>1077</v>
      </c>
      <c r="F64" s="318" t="s">
        <v>1078</v>
      </c>
      <c r="G64" s="552" t="s">
        <v>1688</v>
      </c>
      <c r="H64" s="308" t="s">
        <v>1077</v>
      </c>
      <c r="I64" s="308" t="s">
        <v>1689</v>
      </c>
      <c r="J64" s="552" t="s">
        <v>1690</v>
      </c>
      <c r="K64" s="308" t="s">
        <v>796</v>
      </c>
      <c r="L64" s="618" t="s">
        <v>1382</v>
      </c>
      <c r="M64" s="308" t="s">
        <v>796</v>
      </c>
      <c r="N64" s="308">
        <v>2015</v>
      </c>
      <c r="O64" s="689" t="s">
        <v>797</v>
      </c>
      <c r="P64" s="406"/>
      <c r="Q64" s="406"/>
      <c r="R64" s="406"/>
    </row>
    <row r="65" spans="1:18" s="310" customFormat="1" ht="30" hidden="1" customHeight="1" x14ac:dyDescent="0.2">
      <c r="A65" s="599" t="s">
        <v>14</v>
      </c>
      <c r="B65" s="599" t="s">
        <v>381</v>
      </c>
      <c r="C65" s="308" t="s">
        <v>1090</v>
      </c>
      <c r="D65" s="308" t="s">
        <v>1091</v>
      </c>
      <c r="E65" s="308" t="s">
        <v>1092</v>
      </c>
      <c r="F65" s="308" t="s">
        <v>1090</v>
      </c>
      <c r="G65" s="308" t="s">
        <v>1091</v>
      </c>
      <c r="H65" s="308" t="s">
        <v>1092</v>
      </c>
      <c r="I65" s="308"/>
      <c r="J65" s="552" t="s">
        <v>1540</v>
      </c>
      <c r="K65" s="308" t="s">
        <v>796</v>
      </c>
      <c r="L65" s="612" t="s">
        <v>1540</v>
      </c>
      <c r="M65" s="308" t="s">
        <v>796</v>
      </c>
      <c r="N65" s="308">
        <v>2016</v>
      </c>
      <c r="O65" s="308" t="s">
        <v>797</v>
      </c>
    </row>
    <row r="66" spans="1:18" s="310" customFormat="1" ht="30" hidden="1" customHeight="1" x14ac:dyDescent="0.2">
      <c r="A66" s="448" t="s">
        <v>11</v>
      </c>
      <c r="B66" s="58" t="s">
        <v>388</v>
      </c>
      <c r="C66" s="308" t="s">
        <v>1119</v>
      </c>
      <c r="D66" s="308" t="s">
        <v>1120</v>
      </c>
      <c r="E66" s="308" t="s">
        <v>1121</v>
      </c>
      <c r="F66" s="308" t="s">
        <v>1783</v>
      </c>
      <c r="G66" s="552" t="s">
        <v>1784</v>
      </c>
      <c r="H66" s="308" t="s">
        <v>1121</v>
      </c>
      <c r="I66" s="453" t="s">
        <v>1785</v>
      </c>
      <c r="J66" s="552" t="s">
        <v>1786</v>
      </c>
      <c r="K66" s="308" t="s">
        <v>796</v>
      </c>
      <c r="L66" s="618" t="s">
        <v>1382</v>
      </c>
      <c r="M66" s="308" t="s">
        <v>1403</v>
      </c>
      <c r="N66" s="308">
        <v>2010</v>
      </c>
      <c r="O66" s="308" t="s">
        <v>797</v>
      </c>
    </row>
    <row r="67" spans="1:18" s="310" customFormat="1" ht="30" hidden="1" customHeight="1" x14ac:dyDescent="0.2">
      <c r="A67" s="720" t="s">
        <v>11</v>
      </c>
      <c r="B67" s="715" t="s">
        <v>387</v>
      </c>
      <c r="C67" s="698" t="s">
        <v>1112</v>
      </c>
      <c r="D67" s="308" t="s">
        <v>1113</v>
      </c>
      <c r="E67" s="308" t="s">
        <v>1114</v>
      </c>
      <c r="F67" s="308" t="s">
        <v>1115</v>
      </c>
      <c r="G67" s="552" t="s">
        <v>1116</v>
      </c>
      <c r="H67" s="308" t="s">
        <v>1117</v>
      </c>
      <c r="I67" s="308" t="s">
        <v>1118</v>
      </c>
      <c r="J67" s="552" t="s">
        <v>1958</v>
      </c>
      <c r="K67" s="449" t="s">
        <v>796</v>
      </c>
      <c r="L67" s="618" t="s">
        <v>1385</v>
      </c>
      <c r="M67" s="308" t="s">
        <v>796</v>
      </c>
      <c r="N67" s="308">
        <v>2013</v>
      </c>
      <c r="O67" s="689" t="s">
        <v>797</v>
      </c>
      <c r="P67" s="406"/>
      <c r="Q67" s="406"/>
      <c r="R67" s="406"/>
    </row>
    <row r="68" spans="1:18" s="406" customFormat="1" ht="30" hidden="1" customHeight="1" x14ac:dyDescent="0.2">
      <c r="A68" s="721" t="s">
        <v>8</v>
      </c>
      <c r="B68" s="721" t="s">
        <v>390</v>
      </c>
      <c r="C68" s="702" t="s">
        <v>2508</v>
      </c>
      <c r="D68" s="393" t="s">
        <v>2509</v>
      </c>
      <c r="E68" s="393" t="s">
        <v>1129</v>
      </c>
      <c r="F68" s="393" t="s">
        <v>1130</v>
      </c>
      <c r="G68" s="393" t="s">
        <v>1131</v>
      </c>
      <c r="H68" s="393" t="s">
        <v>1132</v>
      </c>
      <c r="I68" s="393" t="s">
        <v>1133</v>
      </c>
      <c r="J68" s="612" t="s">
        <v>1632</v>
      </c>
      <c r="K68" s="393" t="s">
        <v>796</v>
      </c>
      <c r="L68" s="393" t="s">
        <v>1382</v>
      </c>
      <c r="M68" s="393" t="s">
        <v>796</v>
      </c>
      <c r="N68" s="393">
        <v>2005</v>
      </c>
      <c r="O68" s="693" t="s">
        <v>796</v>
      </c>
    </row>
    <row r="69" spans="1:18" s="310" customFormat="1" ht="30" hidden="1" customHeight="1" x14ac:dyDescent="0.2">
      <c r="A69" s="715" t="s">
        <v>8</v>
      </c>
      <c r="B69" s="715" t="s">
        <v>392</v>
      </c>
      <c r="C69" s="698" t="s">
        <v>1139</v>
      </c>
      <c r="D69" s="308" t="s">
        <v>1140</v>
      </c>
      <c r="E69" s="308" t="s">
        <v>1141</v>
      </c>
      <c r="F69" s="308" t="s">
        <v>1142</v>
      </c>
      <c r="G69" s="308" t="s">
        <v>1143</v>
      </c>
      <c r="H69" s="308" t="s">
        <v>1144</v>
      </c>
      <c r="I69" s="308" t="s">
        <v>1145</v>
      </c>
      <c r="J69" s="552" t="s">
        <v>2080</v>
      </c>
      <c r="K69" s="308" t="s">
        <v>796</v>
      </c>
      <c r="L69" s="618" t="s">
        <v>1385</v>
      </c>
      <c r="M69" s="308" t="s">
        <v>796</v>
      </c>
      <c r="N69" s="308">
        <v>2006</v>
      </c>
      <c r="O69" s="689" t="s">
        <v>797</v>
      </c>
      <c r="P69" s="406"/>
      <c r="Q69" s="406"/>
      <c r="R69" s="406"/>
    </row>
    <row r="70" spans="1:18" s="310" customFormat="1" ht="30" hidden="1" customHeight="1" x14ac:dyDescent="0.2">
      <c r="A70" s="599" t="s">
        <v>8</v>
      </c>
      <c r="B70" s="599" t="s">
        <v>395</v>
      </c>
      <c r="C70" s="308" t="s">
        <v>1152</v>
      </c>
      <c r="D70" s="308" t="s">
        <v>1153</v>
      </c>
      <c r="E70" s="308" t="s">
        <v>1154</v>
      </c>
      <c r="F70" s="308" t="s">
        <v>1155</v>
      </c>
      <c r="G70" s="308" t="s">
        <v>1156</v>
      </c>
      <c r="H70" s="308" t="s">
        <v>1157</v>
      </c>
      <c r="I70" s="308" t="s">
        <v>1158</v>
      </c>
      <c r="J70" s="552" t="s">
        <v>1468</v>
      </c>
      <c r="K70" s="308" t="s">
        <v>796</v>
      </c>
      <c r="L70" s="612" t="s">
        <v>1382</v>
      </c>
      <c r="M70" s="308" t="s">
        <v>796</v>
      </c>
      <c r="N70" s="308">
        <v>2007</v>
      </c>
      <c r="O70" s="308" t="s">
        <v>796</v>
      </c>
    </row>
    <row r="71" spans="1:18" s="310" customFormat="1" ht="30" hidden="1" customHeight="1" x14ac:dyDescent="0.2">
      <c r="A71" s="722" t="s">
        <v>8</v>
      </c>
      <c r="B71" s="722" t="s">
        <v>394</v>
      </c>
      <c r="C71" s="703" t="s">
        <v>1159</v>
      </c>
      <c r="D71" s="461" t="s">
        <v>1160</v>
      </c>
      <c r="E71" s="461" t="s">
        <v>1161</v>
      </c>
      <c r="F71" s="461" t="s">
        <v>1162</v>
      </c>
      <c r="G71" s="461" t="s">
        <v>1163</v>
      </c>
      <c r="H71" s="461" t="s">
        <v>1164</v>
      </c>
      <c r="I71" s="461" t="s">
        <v>1165</v>
      </c>
      <c r="J71" s="461" t="s">
        <v>1882</v>
      </c>
      <c r="K71" s="461" t="s">
        <v>796</v>
      </c>
      <c r="L71" s="625" t="s">
        <v>1382</v>
      </c>
      <c r="M71" s="461" t="s">
        <v>796</v>
      </c>
      <c r="N71" s="461">
        <v>2007</v>
      </c>
      <c r="O71" s="694" t="s">
        <v>796</v>
      </c>
      <c r="P71" s="406"/>
      <c r="Q71" s="406"/>
      <c r="R71" s="406"/>
    </row>
    <row r="72" spans="1:18" s="310" customFormat="1" ht="30" hidden="1" customHeight="1" x14ac:dyDescent="0.2">
      <c r="A72" s="715" t="s">
        <v>8</v>
      </c>
      <c r="B72" s="715" t="s">
        <v>397</v>
      </c>
      <c r="C72" s="698" t="s">
        <v>1166</v>
      </c>
      <c r="D72" s="308" t="s">
        <v>1167</v>
      </c>
      <c r="E72" s="308" t="s">
        <v>1168</v>
      </c>
      <c r="F72" s="308" t="s">
        <v>1169</v>
      </c>
      <c r="G72" s="308" t="s">
        <v>1170</v>
      </c>
      <c r="H72" s="308" t="s">
        <v>1168</v>
      </c>
      <c r="I72" s="308" t="s">
        <v>1171</v>
      </c>
      <c r="J72" s="613" t="s">
        <v>1642</v>
      </c>
      <c r="K72" s="308" t="s">
        <v>796</v>
      </c>
      <c r="L72" s="626" t="s">
        <v>1382</v>
      </c>
      <c r="M72" s="308" t="s">
        <v>796</v>
      </c>
      <c r="N72" s="308">
        <v>2009</v>
      </c>
      <c r="O72" s="689" t="s">
        <v>796</v>
      </c>
      <c r="P72" s="406"/>
      <c r="Q72" s="406"/>
      <c r="R72" s="406"/>
    </row>
    <row r="73" spans="1:18" s="310" customFormat="1" ht="30" hidden="1" customHeight="1" x14ac:dyDescent="0.2">
      <c r="A73" s="715" t="s">
        <v>8</v>
      </c>
      <c r="B73" s="715" t="s">
        <v>389</v>
      </c>
      <c r="C73" s="698" t="s">
        <v>1122</v>
      </c>
      <c r="D73" s="308" t="s">
        <v>1123</v>
      </c>
      <c r="E73" s="308" t="s">
        <v>1124</v>
      </c>
      <c r="F73" s="308" t="s">
        <v>1125</v>
      </c>
      <c r="G73" s="308" t="s">
        <v>1126</v>
      </c>
      <c r="H73" s="308" t="s">
        <v>1127</v>
      </c>
      <c r="I73" s="308" t="s">
        <v>1128</v>
      </c>
      <c r="J73" s="308" t="s">
        <v>2493</v>
      </c>
      <c r="K73" s="308" t="s">
        <v>797</v>
      </c>
      <c r="L73" s="618"/>
      <c r="M73" s="308" t="s">
        <v>796</v>
      </c>
      <c r="N73" s="308">
        <v>2014</v>
      </c>
      <c r="O73" s="689" t="s">
        <v>797</v>
      </c>
      <c r="P73" s="406"/>
      <c r="Q73" s="406"/>
      <c r="R73" s="406"/>
    </row>
    <row r="74" spans="1:18" s="310" customFormat="1" ht="30" hidden="1" customHeight="1" x14ac:dyDescent="0.2">
      <c r="A74" s="599" t="s">
        <v>8</v>
      </c>
      <c r="B74" s="599" t="s">
        <v>391</v>
      </c>
      <c r="C74" s="308" t="s">
        <v>2514</v>
      </c>
      <c r="D74" s="308" t="s">
        <v>1134</v>
      </c>
      <c r="E74" s="308" t="s">
        <v>1135</v>
      </c>
      <c r="F74" s="308" t="s">
        <v>1136</v>
      </c>
      <c r="G74" s="308" t="s">
        <v>1134</v>
      </c>
      <c r="H74" s="308" t="s">
        <v>1137</v>
      </c>
      <c r="I74" s="308" t="s">
        <v>1138</v>
      </c>
      <c r="J74" s="552" t="s">
        <v>1645</v>
      </c>
      <c r="K74" s="308" t="s">
        <v>796</v>
      </c>
      <c r="L74" s="428" t="s">
        <v>1646</v>
      </c>
      <c r="M74" s="308" t="s">
        <v>796</v>
      </c>
      <c r="N74" s="308">
        <v>2014</v>
      </c>
      <c r="O74" s="308" t="s">
        <v>797</v>
      </c>
    </row>
    <row r="75" spans="1:18" s="310" customFormat="1" ht="30" hidden="1" customHeight="1" x14ac:dyDescent="0.2">
      <c r="A75" s="58" t="s">
        <v>8</v>
      </c>
      <c r="B75" s="58" t="s">
        <v>393</v>
      </c>
      <c r="C75" s="308" t="s">
        <v>1146</v>
      </c>
      <c r="D75" s="308" t="s">
        <v>1147</v>
      </c>
      <c r="E75" s="308" t="s">
        <v>1148</v>
      </c>
      <c r="F75" s="308" t="s">
        <v>1149</v>
      </c>
      <c r="G75" s="308"/>
      <c r="H75" s="308" t="s">
        <v>1150</v>
      </c>
      <c r="I75" s="308" t="s">
        <v>1151</v>
      </c>
      <c r="J75" s="308" t="s">
        <v>1477</v>
      </c>
      <c r="K75" s="308" t="s">
        <v>1403</v>
      </c>
      <c r="L75" s="618" t="s">
        <v>1382</v>
      </c>
      <c r="M75" s="308" t="s">
        <v>796</v>
      </c>
      <c r="N75" s="308">
        <v>2014</v>
      </c>
      <c r="O75" s="308" t="s">
        <v>796</v>
      </c>
    </row>
    <row r="76" spans="1:18" s="310" customFormat="1" ht="30" hidden="1" customHeight="1" x14ac:dyDescent="0.2">
      <c r="A76" s="58" t="s">
        <v>8</v>
      </c>
      <c r="B76" s="58" t="s">
        <v>396</v>
      </c>
      <c r="C76" s="308" t="s">
        <v>1172</v>
      </c>
      <c r="D76" s="308" t="s">
        <v>1173</v>
      </c>
      <c r="E76" s="308" t="s">
        <v>1174</v>
      </c>
      <c r="F76" s="308" t="s">
        <v>1175</v>
      </c>
      <c r="G76" s="308" t="s">
        <v>1176</v>
      </c>
      <c r="H76" s="308" t="s">
        <v>1177</v>
      </c>
      <c r="I76" s="308" t="s">
        <v>1178</v>
      </c>
      <c r="J76" s="614" t="s">
        <v>2087</v>
      </c>
      <c r="K76" s="308" t="s">
        <v>797</v>
      </c>
      <c r="L76" s="618"/>
      <c r="M76" s="308" t="s">
        <v>796</v>
      </c>
      <c r="N76" s="460"/>
      <c r="O76" s="460" t="s">
        <v>796</v>
      </c>
    </row>
    <row r="77" spans="1:18" s="310" customFormat="1" ht="33.75" hidden="1" x14ac:dyDescent="0.2">
      <c r="A77" s="58" t="s">
        <v>3</v>
      </c>
      <c r="B77" s="58" t="s">
        <v>1665</v>
      </c>
      <c r="C77" s="308" t="s">
        <v>1659</v>
      </c>
      <c r="D77" s="552" t="s">
        <v>1660</v>
      </c>
      <c r="E77" s="508" t="s">
        <v>1661</v>
      </c>
      <c r="F77" s="308" t="s">
        <v>1662</v>
      </c>
      <c r="G77" s="759" t="s">
        <v>2766</v>
      </c>
      <c r="H77" s="308"/>
      <c r="I77" s="308" t="s">
        <v>1663</v>
      </c>
      <c r="J77" s="308" t="s">
        <v>1464</v>
      </c>
      <c r="K77" s="308" t="s">
        <v>1464</v>
      </c>
      <c r="L77" s="618" t="s">
        <v>1664</v>
      </c>
      <c r="M77" s="308" t="s">
        <v>1464</v>
      </c>
      <c r="N77" s="308">
        <v>2007</v>
      </c>
      <c r="O77" s="308" t="s">
        <v>1464</v>
      </c>
    </row>
    <row r="78" spans="1:18" s="310" customFormat="1" ht="30" hidden="1" customHeight="1" x14ac:dyDescent="0.2">
      <c r="A78" s="715" t="s">
        <v>3</v>
      </c>
      <c r="B78" s="715" t="s">
        <v>402</v>
      </c>
      <c r="C78" s="698" t="s">
        <v>1196</v>
      </c>
      <c r="D78" s="308" t="s">
        <v>1197</v>
      </c>
      <c r="E78" s="308">
        <v>44691413</v>
      </c>
      <c r="F78" s="308" t="s">
        <v>1198</v>
      </c>
      <c r="G78" s="308" t="s">
        <v>1199</v>
      </c>
      <c r="H78" s="308">
        <v>44691426</v>
      </c>
      <c r="I78" s="308">
        <v>98430353</v>
      </c>
      <c r="J78" s="552" t="s">
        <v>1608</v>
      </c>
      <c r="K78" s="308" t="s">
        <v>796</v>
      </c>
      <c r="L78" s="618" t="s">
        <v>1382</v>
      </c>
      <c r="M78" s="308" t="s">
        <v>796</v>
      </c>
      <c r="N78" s="308">
        <v>2008</v>
      </c>
      <c r="O78" s="689" t="s">
        <v>796</v>
      </c>
      <c r="P78" s="406"/>
      <c r="Q78" s="406"/>
      <c r="R78" s="406"/>
    </row>
    <row r="79" spans="1:18" s="310" customFormat="1" ht="30" hidden="1" customHeight="1" x14ac:dyDescent="0.2">
      <c r="A79" s="599" t="s">
        <v>3</v>
      </c>
      <c r="B79" s="599" t="s">
        <v>404</v>
      </c>
      <c r="C79" s="308" t="s">
        <v>1204</v>
      </c>
      <c r="D79" s="308" t="s">
        <v>1205</v>
      </c>
      <c r="E79" s="308">
        <v>44600454</v>
      </c>
      <c r="F79" s="308" t="s">
        <v>1206</v>
      </c>
      <c r="G79" s="308" t="s">
        <v>1207</v>
      </c>
      <c r="H79" s="308">
        <v>44600454</v>
      </c>
      <c r="I79" s="308">
        <v>98557332</v>
      </c>
      <c r="J79" s="611" t="s">
        <v>1804</v>
      </c>
      <c r="K79" s="308" t="s">
        <v>796</v>
      </c>
      <c r="L79" s="618" t="s">
        <v>1382</v>
      </c>
      <c r="M79" s="308" t="s">
        <v>1464</v>
      </c>
      <c r="N79" s="308">
        <v>2009</v>
      </c>
      <c r="O79" s="308" t="s">
        <v>1402</v>
      </c>
    </row>
    <row r="80" spans="1:18" s="310" customFormat="1" ht="30" customHeight="1" x14ac:dyDescent="0.2">
      <c r="A80" s="715" t="s">
        <v>3</v>
      </c>
      <c r="B80" s="715" t="s">
        <v>406</v>
      </c>
      <c r="C80" s="698" t="s">
        <v>2523</v>
      </c>
      <c r="D80" s="759" t="s">
        <v>1179</v>
      </c>
      <c r="E80" s="308">
        <v>44527450</v>
      </c>
      <c r="F80" s="308" t="s">
        <v>1180</v>
      </c>
      <c r="G80" s="759" t="s">
        <v>1181</v>
      </c>
      <c r="H80" s="308">
        <v>44815380</v>
      </c>
      <c r="I80" s="308">
        <v>992180470</v>
      </c>
      <c r="J80" s="552" t="s">
        <v>2067</v>
      </c>
      <c r="K80" s="308" t="s">
        <v>1464</v>
      </c>
      <c r="L80" s="618" t="s">
        <v>1382</v>
      </c>
      <c r="M80" s="308" t="s">
        <v>1464</v>
      </c>
      <c r="N80" s="506">
        <v>2009</v>
      </c>
      <c r="O80" s="695" t="s">
        <v>1464</v>
      </c>
      <c r="P80" s="406"/>
      <c r="Q80" s="406"/>
      <c r="R80" s="406"/>
    </row>
    <row r="81" spans="1:18" s="310" customFormat="1" ht="30" hidden="1" customHeight="1" x14ac:dyDescent="0.2">
      <c r="A81" s="723" t="s">
        <v>3</v>
      </c>
      <c r="B81" s="723" t="s">
        <v>407</v>
      </c>
      <c r="C81" s="698" t="s">
        <v>2528</v>
      </c>
      <c r="D81" s="308" t="s">
        <v>2529</v>
      </c>
      <c r="E81" s="308">
        <v>44526177</v>
      </c>
      <c r="F81" s="308" t="s">
        <v>1182</v>
      </c>
      <c r="G81" s="308" t="s">
        <v>1183</v>
      </c>
      <c r="H81" s="308">
        <v>44526173</v>
      </c>
      <c r="I81" s="308">
        <v>980345387</v>
      </c>
      <c r="J81" s="308" t="s">
        <v>2530</v>
      </c>
      <c r="K81" s="308" t="s">
        <v>796</v>
      </c>
      <c r="L81" s="618" t="s">
        <v>1382</v>
      </c>
      <c r="M81" s="308" t="s">
        <v>796</v>
      </c>
      <c r="N81" s="308">
        <v>2006</v>
      </c>
      <c r="O81" s="689" t="s">
        <v>796</v>
      </c>
      <c r="P81" s="406"/>
      <c r="Q81" s="406"/>
      <c r="R81" s="406"/>
    </row>
    <row r="82" spans="1:18" s="310" customFormat="1" ht="30" hidden="1" customHeight="1" x14ac:dyDescent="0.2">
      <c r="A82" s="599" t="s">
        <v>3</v>
      </c>
      <c r="B82" s="599" t="s">
        <v>398</v>
      </c>
      <c r="C82" s="308" t="s">
        <v>1184</v>
      </c>
      <c r="D82" s="308" t="s">
        <v>1185</v>
      </c>
      <c r="E82" s="308">
        <v>44871178</v>
      </c>
      <c r="F82" s="308" t="s">
        <v>1184</v>
      </c>
      <c r="G82" s="308" t="s">
        <v>1186</v>
      </c>
      <c r="H82" s="308">
        <v>44871178</v>
      </c>
      <c r="I82" s="308" t="s">
        <v>2683</v>
      </c>
      <c r="J82" s="308" t="s">
        <v>2684</v>
      </c>
      <c r="K82" s="506" t="s">
        <v>1464</v>
      </c>
      <c r="L82" s="308"/>
      <c r="M82" s="308" t="s">
        <v>796</v>
      </c>
      <c r="N82" s="308">
        <v>2017</v>
      </c>
      <c r="O82" s="308" t="s">
        <v>796</v>
      </c>
    </row>
    <row r="83" spans="1:18" s="310" customFormat="1" ht="30" hidden="1" customHeight="1" x14ac:dyDescent="0.2">
      <c r="A83" s="58" t="s">
        <v>3</v>
      </c>
      <c r="B83" s="58" t="s">
        <v>400</v>
      </c>
      <c r="C83" s="308" t="s">
        <v>2532</v>
      </c>
      <c r="D83" s="308" t="s">
        <v>1191</v>
      </c>
      <c r="E83" s="308">
        <v>44855422</v>
      </c>
      <c r="F83" s="308" t="s">
        <v>2532</v>
      </c>
      <c r="G83" s="308" t="s">
        <v>1191</v>
      </c>
      <c r="H83" s="308">
        <v>44855422</v>
      </c>
      <c r="I83" s="308">
        <v>919387663</v>
      </c>
      <c r="J83" s="333" t="s">
        <v>2533</v>
      </c>
      <c r="K83" s="308"/>
      <c r="L83" s="618"/>
      <c r="M83" s="308"/>
      <c r="N83" s="308"/>
      <c r="O83" s="308"/>
    </row>
    <row r="84" spans="1:18" s="310" customFormat="1" ht="30" hidden="1" customHeight="1" x14ac:dyDescent="0.2">
      <c r="A84" s="58" t="s">
        <v>3</v>
      </c>
      <c r="B84" s="58" t="s">
        <v>403</v>
      </c>
      <c r="C84" s="308" t="s">
        <v>1200</v>
      </c>
      <c r="D84" s="308" t="s">
        <v>1201</v>
      </c>
      <c r="E84" s="308">
        <v>44611265</v>
      </c>
      <c r="F84" s="308" t="s">
        <v>1202</v>
      </c>
      <c r="G84" s="308" t="s">
        <v>1203</v>
      </c>
      <c r="H84" s="308">
        <v>44611267</v>
      </c>
      <c r="I84" s="308">
        <v>996676336</v>
      </c>
      <c r="J84" s="308" t="s">
        <v>2518</v>
      </c>
      <c r="K84" s="308" t="s">
        <v>797</v>
      </c>
      <c r="L84" s="618"/>
      <c r="M84" s="308" t="s">
        <v>796</v>
      </c>
      <c r="N84" s="308">
        <v>2011</v>
      </c>
      <c r="O84" s="308" t="s">
        <v>797</v>
      </c>
    </row>
    <row r="85" spans="1:18" s="310" customFormat="1" ht="30" hidden="1" customHeight="1" x14ac:dyDescent="0.2">
      <c r="A85" s="58" t="s">
        <v>3</v>
      </c>
      <c r="B85" s="58" t="s">
        <v>399</v>
      </c>
      <c r="C85" s="308" t="s">
        <v>1187</v>
      </c>
      <c r="D85" s="308" t="s">
        <v>1188</v>
      </c>
      <c r="E85" s="308">
        <v>44527891</v>
      </c>
      <c r="F85" s="308" t="s">
        <v>1189</v>
      </c>
      <c r="G85" s="308" t="s">
        <v>1190</v>
      </c>
      <c r="H85" s="308">
        <v>44527898</v>
      </c>
      <c r="I85" s="308">
        <v>99211146</v>
      </c>
      <c r="J85" s="308" t="s">
        <v>2536</v>
      </c>
      <c r="K85" s="308" t="s">
        <v>796</v>
      </c>
      <c r="L85" s="618" t="s">
        <v>1386</v>
      </c>
      <c r="M85" s="308" t="s">
        <v>796</v>
      </c>
      <c r="N85" s="308">
        <v>2012</v>
      </c>
      <c r="O85" s="308" t="s">
        <v>797</v>
      </c>
    </row>
    <row r="86" spans="1:18" s="310" customFormat="1" ht="30" hidden="1" customHeight="1" x14ac:dyDescent="0.2">
      <c r="A86" s="58" t="s">
        <v>3</v>
      </c>
      <c r="B86" s="58" t="s">
        <v>401</v>
      </c>
      <c r="C86" s="308" t="s">
        <v>1192</v>
      </c>
      <c r="D86" s="308" t="s">
        <v>1193</v>
      </c>
      <c r="E86" s="308">
        <v>44525510</v>
      </c>
      <c r="F86" s="308" t="s">
        <v>1194</v>
      </c>
      <c r="G86" s="308" t="s">
        <v>1195</v>
      </c>
      <c r="H86" s="308">
        <v>44525512</v>
      </c>
      <c r="I86" s="308">
        <v>98430138</v>
      </c>
      <c r="J86" s="552" t="s">
        <v>1867</v>
      </c>
      <c r="K86" s="308" t="s">
        <v>796</v>
      </c>
      <c r="L86" s="627" t="s">
        <v>1867</v>
      </c>
      <c r="M86" s="308" t="s">
        <v>796</v>
      </c>
      <c r="N86" s="308">
        <v>2012</v>
      </c>
      <c r="O86" s="308" t="s">
        <v>796</v>
      </c>
    </row>
    <row r="87" spans="1:18" s="310" customFormat="1" ht="30" hidden="1" customHeight="1" x14ac:dyDescent="0.2">
      <c r="A87" s="58" t="s">
        <v>3</v>
      </c>
      <c r="B87" s="58" t="s">
        <v>408</v>
      </c>
      <c r="C87" s="308" t="s">
        <v>1209</v>
      </c>
      <c r="D87" s="308" t="s">
        <v>1208</v>
      </c>
      <c r="E87" s="308">
        <v>44885343</v>
      </c>
      <c r="F87" s="308" t="s">
        <v>1209</v>
      </c>
      <c r="G87" s="308" t="s">
        <v>1208</v>
      </c>
      <c r="H87" s="308">
        <v>44885343</v>
      </c>
      <c r="I87" s="333" t="s">
        <v>2012</v>
      </c>
      <c r="J87" s="308" t="s">
        <v>2013</v>
      </c>
      <c r="K87" s="308" t="s">
        <v>796</v>
      </c>
      <c r="L87" s="618" t="s">
        <v>1385</v>
      </c>
      <c r="M87" s="308" t="s">
        <v>796</v>
      </c>
      <c r="N87" s="308">
        <v>2012</v>
      </c>
      <c r="O87" s="308" t="s">
        <v>797</v>
      </c>
    </row>
    <row r="88" spans="1:18" s="424" customFormat="1" ht="30" hidden="1" customHeight="1" x14ac:dyDescent="0.2">
      <c r="A88" s="422" t="s">
        <v>3</v>
      </c>
      <c r="B88" s="422" t="s">
        <v>405</v>
      </c>
      <c r="C88" s="423" t="s">
        <v>2515</v>
      </c>
      <c r="D88" s="318" t="s">
        <v>2516</v>
      </c>
      <c r="E88" s="423">
        <v>44672043</v>
      </c>
      <c r="F88" s="423" t="s">
        <v>2515</v>
      </c>
      <c r="G88" s="318" t="s">
        <v>2516</v>
      </c>
      <c r="H88" s="423">
        <v>44672043</v>
      </c>
      <c r="I88" s="423">
        <v>977968880</v>
      </c>
      <c r="J88" s="552" t="s">
        <v>2029</v>
      </c>
      <c r="K88" s="423" t="s">
        <v>796</v>
      </c>
      <c r="L88" s="393" t="s">
        <v>1382</v>
      </c>
      <c r="M88" s="423" t="s">
        <v>796</v>
      </c>
      <c r="N88" s="423">
        <v>2014</v>
      </c>
      <c r="O88" s="423" t="s">
        <v>796</v>
      </c>
    </row>
    <row r="89" spans="1:18" s="424" customFormat="1" ht="30" hidden="1" customHeight="1" x14ac:dyDescent="0.2">
      <c r="A89" s="724" t="s">
        <v>17</v>
      </c>
      <c r="B89" s="725" t="s">
        <v>412</v>
      </c>
      <c r="C89" s="698" t="s">
        <v>1834</v>
      </c>
      <c r="D89" s="308" t="s">
        <v>1835</v>
      </c>
      <c r="E89" s="308" t="s">
        <v>1836</v>
      </c>
      <c r="F89" s="308" t="s">
        <v>1837</v>
      </c>
      <c r="G89" s="308" t="s">
        <v>1838</v>
      </c>
      <c r="H89" s="308" t="s">
        <v>1839</v>
      </c>
      <c r="I89" s="308" t="s">
        <v>1840</v>
      </c>
      <c r="J89" s="552" t="s">
        <v>1841</v>
      </c>
      <c r="K89" s="308" t="s">
        <v>796</v>
      </c>
      <c r="L89" s="618" t="s">
        <v>1385</v>
      </c>
      <c r="M89" s="308" t="s">
        <v>796</v>
      </c>
      <c r="N89" s="308">
        <v>2008</v>
      </c>
      <c r="O89" s="689" t="s">
        <v>796</v>
      </c>
      <c r="P89" s="683"/>
      <c r="Q89" s="683"/>
      <c r="R89" s="683"/>
    </row>
    <row r="90" spans="1:18" s="424" customFormat="1" ht="30" hidden="1" customHeight="1" x14ac:dyDescent="0.2">
      <c r="A90" s="724" t="s">
        <v>17</v>
      </c>
      <c r="B90" s="726" t="s">
        <v>413</v>
      </c>
      <c r="C90" s="698" t="s">
        <v>1890</v>
      </c>
      <c r="D90" s="552" t="s">
        <v>1891</v>
      </c>
      <c r="E90" s="308" t="s">
        <v>1892</v>
      </c>
      <c r="F90" s="308" t="s">
        <v>1893</v>
      </c>
      <c r="G90" s="552" t="s">
        <v>1894</v>
      </c>
      <c r="H90" s="308" t="s">
        <v>1895</v>
      </c>
      <c r="I90" s="308"/>
      <c r="J90" s="552" t="s">
        <v>1896</v>
      </c>
      <c r="K90" s="308" t="s">
        <v>796</v>
      </c>
      <c r="L90" s="618" t="s">
        <v>1382</v>
      </c>
      <c r="M90" s="308" t="s">
        <v>796</v>
      </c>
      <c r="N90" s="308">
        <v>2008</v>
      </c>
      <c r="O90" s="689" t="s">
        <v>796</v>
      </c>
      <c r="P90" s="683"/>
      <c r="Q90" s="683"/>
      <c r="R90" s="683"/>
    </row>
    <row r="91" spans="1:18" s="553" customFormat="1" ht="30" hidden="1" customHeight="1" x14ac:dyDescent="0.2">
      <c r="A91" s="724" t="s">
        <v>17</v>
      </c>
      <c r="B91" s="725" t="s">
        <v>416</v>
      </c>
      <c r="C91" s="698" t="s">
        <v>2548</v>
      </c>
      <c r="D91" s="552" t="s">
        <v>1900</v>
      </c>
      <c r="E91" s="308" t="s">
        <v>1901</v>
      </c>
      <c r="F91" s="308" t="s">
        <v>1902</v>
      </c>
      <c r="G91" s="308" t="s">
        <v>1903</v>
      </c>
      <c r="H91" s="308" t="s">
        <v>1904</v>
      </c>
      <c r="I91" s="308" t="s">
        <v>1905</v>
      </c>
      <c r="J91" s="308" t="s">
        <v>2549</v>
      </c>
      <c r="K91" s="308" t="s">
        <v>796</v>
      </c>
      <c r="L91" s="618" t="s">
        <v>1385</v>
      </c>
      <c r="M91" s="308" t="s">
        <v>796</v>
      </c>
      <c r="N91" s="308">
        <v>2009</v>
      </c>
      <c r="O91" s="689" t="s">
        <v>796</v>
      </c>
      <c r="P91" s="685"/>
      <c r="Q91" s="685"/>
      <c r="R91" s="685"/>
    </row>
    <row r="92" spans="1:18" s="424" customFormat="1" ht="30" hidden="1" customHeight="1" x14ac:dyDescent="0.2">
      <c r="A92" s="724" t="s">
        <v>17</v>
      </c>
      <c r="B92" s="725" t="s">
        <v>1819</v>
      </c>
      <c r="C92" s="698" t="s">
        <v>1820</v>
      </c>
      <c r="D92" s="308" t="s">
        <v>1821</v>
      </c>
      <c r="E92" s="308" t="s">
        <v>1822</v>
      </c>
      <c r="F92" s="308" t="s">
        <v>1823</v>
      </c>
      <c r="G92" s="308" t="s">
        <v>1824</v>
      </c>
      <c r="H92" s="308" t="s">
        <v>1825</v>
      </c>
      <c r="I92" s="308" t="s">
        <v>1826</v>
      </c>
      <c r="J92" s="552" t="s">
        <v>1827</v>
      </c>
      <c r="K92" s="308" t="s">
        <v>797</v>
      </c>
      <c r="L92" s="618"/>
      <c r="M92" s="308" t="s">
        <v>796</v>
      </c>
      <c r="N92" s="308">
        <v>2009</v>
      </c>
      <c r="O92" s="689" t="s">
        <v>796</v>
      </c>
      <c r="P92" s="683"/>
      <c r="Q92" s="683"/>
      <c r="R92" s="683"/>
    </row>
    <row r="93" spans="1:18" s="424" customFormat="1" ht="30.2" hidden="1" customHeight="1" x14ac:dyDescent="0.2">
      <c r="A93" s="709" t="s">
        <v>17</v>
      </c>
      <c r="B93" s="710" t="s">
        <v>2236</v>
      </c>
      <c r="C93" s="398" t="s">
        <v>2546</v>
      </c>
      <c r="D93" s="398" t="s">
        <v>2547</v>
      </c>
      <c r="E93" s="308" t="s">
        <v>1981</v>
      </c>
      <c r="F93" s="333" t="s">
        <v>1982</v>
      </c>
      <c r="G93" s="308" t="s">
        <v>1983</v>
      </c>
      <c r="H93" s="308">
        <v>21340561</v>
      </c>
      <c r="I93" s="308">
        <v>993137708</v>
      </c>
      <c r="J93" s="308" t="s">
        <v>1984</v>
      </c>
      <c r="K93" s="308" t="s">
        <v>796</v>
      </c>
      <c r="L93" s="618" t="s">
        <v>1382</v>
      </c>
      <c r="M93" s="308" t="s">
        <v>796</v>
      </c>
      <c r="N93" s="308">
        <v>2010</v>
      </c>
      <c r="O93" s="308" t="s">
        <v>797</v>
      </c>
    </row>
    <row r="94" spans="1:18" s="424" customFormat="1" ht="30" hidden="1" customHeight="1" x14ac:dyDescent="0.2">
      <c r="A94" s="724" t="s">
        <v>17</v>
      </c>
      <c r="B94" s="725" t="s">
        <v>415</v>
      </c>
      <c r="C94" s="698" t="s">
        <v>1996</v>
      </c>
      <c r="D94" s="308" t="s">
        <v>1997</v>
      </c>
      <c r="E94" s="308" t="s">
        <v>1998</v>
      </c>
      <c r="F94" s="308" t="s">
        <v>1999</v>
      </c>
      <c r="G94" s="308" t="s">
        <v>2000</v>
      </c>
      <c r="H94" s="308" t="s">
        <v>2001</v>
      </c>
      <c r="I94" s="308" t="s">
        <v>2002</v>
      </c>
      <c r="J94" s="552" t="s">
        <v>2003</v>
      </c>
      <c r="K94" s="308" t="s">
        <v>796</v>
      </c>
      <c r="L94" s="618" t="s">
        <v>1382</v>
      </c>
      <c r="M94" s="308" t="s">
        <v>796</v>
      </c>
      <c r="N94" s="308">
        <v>2012</v>
      </c>
      <c r="O94" s="689" t="s">
        <v>796</v>
      </c>
      <c r="P94" s="683"/>
      <c r="Q94" s="683"/>
      <c r="R94" s="683"/>
    </row>
    <row r="95" spans="1:18" s="424" customFormat="1" ht="30" hidden="1" customHeight="1" x14ac:dyDescent="0.2">
      <c r="A95" s="724" t="s">
        <v>17</v>
      </c>
      <c r="B95" s="725" t="s">
        <v>411</v>
      </c>
      <c r="C95" s="698" t="s">
        <v>2151</v>
      </c>
      <c r="D95" s="308" t="s">
        <v>2152</v>
      </c>
      <c r="E95" s="308" t="s">
        <v>2153</v>
      </c>
      <c r="F95" s="308" t="s">
        <v>2154</v>
      </c>
      <c r="G95" s="308" t="s">
        <v>2155</v>
      </c>
      <c r="H95" s="308" t="s">
        <v>2156</v>
      </c>
      <c r="I95" s="308" t="s">
        <v>2157</v>
      </c>
      <c r="J95" s="552" t="s">
        <v>2158</v>
      </c>
      <c r="K95" s="393" t="s">
        <v>796</v>
      </c>
      <c r="L95" s="612" t="s">
        <v>1382</v>
      </c>
      <c r="M95" s="308" t="s">
        <v>1464</v>
      </c>
      <c r="N95" s="308">
        <v>2014</v>
      </c>
      <c r="O95" s="689" t="s">
        <v>1537</v>
      </c>
      <c r="P95" s="683"/>
      <c r="Q95" s="683"/>
      <c r="R95" s="683"/>
    </row>
    <row r="96" spans="1:18" s="310" customFormat="1" ht="30" hidden="1" customHeight="1" x14ac:dyDescent="0.2">
      <c r="A96" s="599" t="s">
        <v>15</v>
      </c>
      <c r="B96" s="599" t="s">
        <v>420</v>
      </c>
      <c r="C96" s="308" t="s">
        <v>1213</v>
      </c>
      <c r="D96" s="554" t="s">
        <v>1214</v>
      </c>
      <c r="E96" s="308" t="s">
        <v>1215</v>
      </c>
      <c r="F96" s="333" t="s">
        <v>1216</v>
      </c>
      <c r="G96" s="554" t="s">
        <v>1217</v>
      </c>
      <c r="H96" s="308" t="s">
        <v>1215</v>
      </c>
      <c r="I96" s="308" t="s">
        <v>1218</v>
      </c>
      <c r="J96" s="308" t="s">
        <v>1945</v>
      </c>
      <c r="K96" s="308" t="s">
        <v>796</v>
      </c>
      <c r="L96" s="618" t="s">
        <v>1382</v>
      </c>
      <c r="M96" s="308" t="s">
        <v>796</v>
      </c>
      <c r="N96" s="308">
        <v>2008</v>
      </c>
      <c r="O96" s="308" t="s">
        <v>797</v>
      </c>
    </row>
    <row r="97" spans="1:18" s="310" customFormat="1" ht="30" hidden="1" customHeight="1" x14ac:dyDescent="0.2">
      <c r="A97" s="58" t="s">
        <v>15</v>
      </c>
      <c r="B97" s="58" t="s">
        <v>414</v>
      </c>
      <c r="C97" s="308" t="s">
        <v>1219</v>
      </c>
      <c r="D97" s="308" t="s">
        <v>1220</v>
      </c>
      <c r="E97" s="308" t="s">
        <v>1221</v>
      </c>
      <c r="F97" s="308" t="s">
        <v>1222</v>
      </c>
      <c r="G97" s="308" t="s">
        <v>1223</v>
      </c>
      <c r="H97" s="308" t="s">
        <v>1224</v>
      </c>
      <c r="I97" s="308">
        <v>913800851</v>
      </c>
      <c r="J97" s="552" t="s">
        <v>1852</v>
      </c>
      <c r="K97" s="308" t="s">
        <v>1403</v>
      </c>
      <c r="L97" s="618" t="s">
        <v>1382</v>
      </c>
      <c r="M97" s="308" t="s">
        <v>1403</v>
      </c>
      <c r="N97" s="308">
        <v>2009</v>
      </c>
      <c r="O97" s="308" t="s">
        <v>1403</v>
      </c>
    </row>
    <row r="98" spans="1:18" s="424" customFormat="1" ht="45" hidden="1" x14ac:dyDescent="0.2">
      <c r="A98" s="718" t="s">
        <v>15</v>
      </c>
      <c r="B98" s="718" t="s">
        <v>419</v>
      </c>
      <c r="C98" s="701" t="s">
        <v>2567</v>
      </c>
      <c r="D98" s="333" t="s">
        <v>2569</v>
      </c>
      <c r="E98" s="555" t="s">
        <v>2568</v>
      </c>
      <c r="F98" s="423" t="s">
        <v>1210</v>
      </c>
      <c r="G98" s="554" t="s">
        <v>1211</v>
      </c>
      <c r="H98" s="423" t="s">
        <v>1212</v>
      </c>
      <c r="I98" s="423">
        <v>914070546</v>
      </c>
      <c r="J98" s="552" t="s">
        <v>1485</v>
      </c>
      <c r="K98" s="423" t="s">
        <v>796</v>
      </c>
      <c r="L98" s="393" t="s">
        <v>1382</v>
      </c>
      <c r="M98" s="423" t="s">
        <v>796</v>
      </c>
      <c r="N98" s="423">
        <v>2011</v>
      </c>
      <c r="O98" s="692" t="s">
        <v>796</v>
      </c>
      <c r="P98" s="683"/>
      <c r="Q98" s="683"/>
      <c r="R98" s="683"/>
    </row>
    <row r="99" spans="1:18" s="310" customFormat="1" ht="30" hidden="1" customHeight="1" x14ac:dyDescent="0.2">
      <c r="A99" s="599" t="s">
        <v>15</v>
      </c>
      <c r="B99" s="599" t="s">
        <v>422</v>
      </c>
      <c r="C99" s="308" t="s">
        <v>1229</v>
      </c>
      <c r="D99" s="554" t="s">
        <v>2565</v>
      </c>
      <c r="E99" s="308" t="s">
        <v>1230</v>
      </c>
      <c r="F99" s="308" t="s">
        <v>1231</v>
      </c>
      <c r="G99" s="554" t="s">
        <v>2565</v>
      </c>
      <c r="H99" s="333" t="s">
        <v>1232</v>
      </c>
      <c r="I99" s="308"/>
      <c r="J99" s="308" t="s">
        <v>2566</v>
      </c>
      <c r="K99" s="308" t="s">
        <v>797</v>
      </c>
      <c r="L99" s="618"/>
      <c r="M99" s="308" t="s">
        <v>797</v>
      </c>
      <c r="N99" s="308"/>
      <c r="O99" s="308" t="s">
        <v>797</v>
      </c>
    </row>
    <row r="100" spans="1:18" s="310" customFormat="1" ht="30" hidden="1" customHeight="1" x14ac:dyDescent="0.2">
      <c r="A100" s="58" t="s">
        <v>15</v>
      </c>
      <c r="B100" s="58" t="s">
        <v>421</v>
      </c>
      <c r="C100" s="308" t="s">
        <v>1225</v>
      </c>
      <c r="D100" s="308" t="s">
        <v>1226</v>
      </c>
      <c r="E100" s="308" t="s">
        <v>1227</v>
      </c>
      <c r="F100" s="308" t="s">
        <v>1225</v>
      </c>
      <c r="G100" s="308" t="s">
        <v>1226</v>
      </c>
      <c r="H100" s="308" t="s">
        <v>1227</v>
      </c>
      <c r="I100" s="308" t="s">
        <v>1228</v>
      </c>
      <c r="J100" s="308" t="s">
        <v>1482</v>
      </c>
      <c r="K100" s="308" t="s">
        <v>796</v>
      </c>
      <c r="L100" s="618" t="s">
        <v>1384</v>
      </c>
      <c r="M100" s="308" t="s">
        <v>796</v>
      </c>
      <c r="N100" s="308">
        <v>2016</v>
      </c>
      <c r="O100" s="308" t="s">
        <v>797</v>
      </c>
    </row>
    <row r="101" spans="1:18" s="424" customFormat="1" ht="30" hidden="1" customHeight="1" x14ac:dyDescent="0.2">
      <c r="A101" s="422" t="s">
        <v>5</v>
      </c>
      <c r="B101" s="422" t="s">
        <v>424</v>
      </c>
      <c r="C101" s="423" t="s">
        <v>2572</v>
      </c>
      <c r="D101" s="552" t="s">
        <v>2573</v>
      </c>
      <c r="E101" s="423" t="s">
        <v>1240</v>
      </c>
      <c r="F101" s="423" t="s">
        <v>1241</v>
      </c>
      <c r="G101" s="552" t="s">
        <v>1502</v>
      </c>
      <c r="H101" s="423" t="s">
        <v>1242</v>
      </c>
      <c r="I101" s="423" t="s">
        <v>1243</v>
      </c>
      <c r="J101" s="552" t="s">
        <v>1503</v>
      </c>
      <c r="K101" s="423" t="s">
        <v>1403</v>
      </c>
      <c r="L101" s="393" t="s">
        <v>1382</v>
      </c>
      <c r="M101" s="423" t="s">
        <v>1403</v>
      </c>
      <c r="N101" s="423">
        <v>2008</v>
      </c>
      <c r="O101" s="423" t="s">
        <v>1403</v>
      </c>
    </row>
    <row r="102" spans="1:18" s="310" customFormat="1" ht="30" hidden="1" customHeight="1" x14ac:dyDescent="0.2">
      <c r="A102" s="715" t="s">
        <v>5</v>
      </c>
      <c r="B102" s="715" t="s">
        <v>423</v>
      </c>
      <c r="C102" s="698" t="s">
        <v>1233</v>
      </c>
      <c r="D102" s="308" t="s">
        <v>1234</v>
      </c>
      <c r="E102" s="308" t="s">
        <v>1235</v>
      </c>
      <c r="F102" s="308" t="s">
        <v>1236</v>
      </c>
      <c r="G102" s="552" t="s">
        <v>1237</v>
      </c>
      <c r="H102" s="308" t="s">
        <v>1238</v>
      </c>
      <c r="I102" s="308" t="s">
        <v>1239</v>
      </c>
      <c r="J102" s="552" t="s">
        <v>1737</v>
      </c>
      <c r="K102" s="308" t="s">
        <v>796</v>
      </c>
      <c r="L102" s="618" t="s">
        <v>1382</v>
      </c>
      <c r="M102" s="308" t="s">
        <v>796</v>
      </c>
      <c r="N102" s="308">
        <v>2012</v>
      </c>
      <c r="O102" s="689" t="s">
        <v>797</v>
      </c>
      <c r="P102" s="406"/>
      <c r="Q102" s="406"/>
      <c r="R102" s="406"/>
    </row>
    <row r="103" spans="1:18" s="310" customFormat="1" ht="30" hidden="1" customHeight="1" x14ac:dyDescent="0.2">
      <c r="A103" s="599" t="s">
        <v>10</v>
      </c>
      <c r="B103" s="599" t="s">
        <v>427</v>
      </c>
      <c r="C103" s="308" t="s">
        <v>2584</v>
      </c>
      <c r="D103" s="308" t="s">
        <v>1253</v>
      </c>
      <c r="E103" s="308" t="s">
        <v>1254</v>
      </c>
      <c r="F103" s="308" t="s">
        <v>2585</v>
      </c>
      <c r="G103" s="552" t="s">
        <v>2586</v>
      </c>
      <c r="H103" s="308" t="s">
        <v>1748</v>
      </c>
      <c r="I103" s="308">
        <v>992287222</v>
      </c>
      <c r="J103" s="552" t="s">
        <v>1749</v>
      </c>
      <c r="K103" s="460" t="s">
        <v>797</v>
      </c>
      <c r="L103" s="618"/>
      <c r="M103" s="308" t="s">
        <v>796</v>
      </c>
      <c r="N103" s="308">
        <v>2010</v>
      </c>
      <c r="O103" s="308" t="s">
        <v>796</v>
      </c>
    </row>
    <row r="104" spans="1:18" s="310" customFormat="1" ht="39" hidden="1" customHeight="1" x14ac:dyDescent="0.2">
      <c r="A104" s="715" t="s">
        <v>2577</v>
      </c>
      <c r="B104" s="715" t="s">
        <v>428</v>
      </c>
      <c r="C104" s="698" t="s">
        <v>2578</v>
      </c>
      <c r="D104" s="308" t="s">
        <v>1255</v>
      </c>
      <c r="E104" s="308" t="s">
        <v>1256</v>
      </c>
      <c r="F104" s="308" t="s">
        <v>1257</v>
      </c>
      <c r="G104" s="308" t="s">
        <v>1258</v>
      </c>
      <c r="H104" s="308" t="s">
        <v>1256</v>
      </c>
      <c r="I104" s="308" t="s">
        <v>1259</v>
      </c>
      <c r="J104" s="552" t="s">
        <v>2579</v>
      </c>
      <c r="K104" s="308" t="s">
        <v>796</v>
      </c>
      <c r="L104" s="618" t="s">
        <v>1382</v>
      </c>
      <c r="M104" s="308" t="s">
        <v>796</v>
      </c>
      <c r="N104" s="308">
        <v>2010</v>
      </c>
      <c r="O104" s="689" t="s">
        <v>796</v>
      </c>
      <c r="P104" s="406"/>
      <c r="Q104" s="406"/>
      <c r="R104" s="406"/>
    </row>
    <row r="105" spans="1:18" s="424" customFormat="1" ht="30" hidden="1" customHeight="1" x14ac:dyDescent="0.2">
      <c r="A105" s="718" t="s">
        <v>10</v>
      </c>
      <c r="B105" s="718" t="s">
        <v>1394</v>
      </c>
      <c r="C105" s="701" t="s">
        <v>2582</v>
      </c>
      <c r="D105" s="318" t="s">
        <v>1248</v>
      </c>
      <c r="E105" s="423" t="s">
        <v>1249</v>
      </c>
      <c r="F105" s="423" t="s">
        <v>1250</v>
      </c>
      <c r="G105" s="318" t="s">
        <v>1251</v>
      </c>
      <c r="H105" s="423" t="s">
        <v>1249</v>
      </c>
      <c r="I105" s="423" t="s">
        <v>1252</v>
      </c>
      <c r="J105" s="552" t="s">
        <v>1489</v>
      </c>
      <c r="K105" s="423" t="s">
        <v>1403</v>
      </c>
      <c r="L105" s="393" t="s">
        <v>1382</v>
      </c>
      <c r="M105" s="423" t="s">
        <v>1403</v>
      </c>
      <c r="N105" s="423">
        <v>2011</v>
      </c>
      <c r="O105" s="692" t="s">
        <v>796</v>
      </c>
      <c r="P105" s="683"/>
      <c r="Q105" s="683"/>
      <c r="R105" s="683"/>
    </row>
    <row r="106" spans="1:18" s="310" customFormat="1" ht="30" hidden="1" customHeight="1" x14ac:dyDescent="0.2">
      <c r="A106" s="599" t="s">
        <v>10</v>
      </c>
      <c r="B106" s="599" t="s">
        <v>425</v>
      </c>
      <c r="C106" s="308" t="s">
        <v>1246</v>
      </c>
      <c r="D106" s="308" t="s">
        <v>1244</v>
      </c>
      <c r="E106" s="308" t="s">
        <v>1245</v>
      </c>
      <c r="F106" s="308" t="s">
        <v>1246</v>
      </c>
      <c r="G106" s="308" t="s">
        <v>1244</v>
      </c>
      <c r="H106" s="308" t="s">
        <v>1245</v>
      </c>
      <c r="I106" s="308" t="s">
        <v>1247</v>
      </c>
      <c r="J106" s="552" t="s">
        <v>2024</v>
      </c>
      <c r="K106" s="308" t="s">
        <v>796</v>
      </c>
      <c r="L106" s="618" t="s">
        <v>1386</v>
      </c>
      <c r="M106" s="308" t="s">
        <v>796</v>
      </c>
      <c r="N106" s="308">
        <v>2014</v>
      </c>
      <c r="O106" s="308" t="s">
        <v>796</v>
      </c>
    </row>
    <row r="107" spans="1:18" s="310" customFormat="1" ht="30" hidden="1" customHeight="1" x14ac:dyDescent="0.2">
      <c r="A107" s="58" t="s">
        <v>16</v>
      </c>
      <c r="B107" s="58" t="s">
        <v>430</v>
      </c>
      <c r="C107" s="308" t="s">
        <v>1264</v>
      </c>
      <c r="D107" s="308" t="s">
        <v>1265</v>
      </c>
      <c r="E107" s="308" t="s">
        <v>1266</v>
      </c>
      <c r="F107" s="308" t="s">
        <v>1267</v>
      </c>
      <c r="G107" s="308" t="s">
        <v>1268</v>
      </c>
      <c r="H107" s="308" t="s">
        <v>1269</v>
      </c>
      <c r="I107" s="308">
        <v>916195374</v>
      </c>
      <c r="J107" s="552" t="s">
        <v>1494</v>
      </c>
      <c r="K107" s="308" t="s">
        <v>796</v>
      </c>
      <c r="L107" s="618" t="s">
        <v>1386</v>
      </c>
      <c r="M107" s="308" t="s">
        <v>796</v>
      </c>
      <c r="N107" s="308">
        <v>2008</v>
      </c>
      <c r="O107" s="308" t="s">
        <v>796</v>
      </c>
    </row>
    <row r="108" spans="1:18" s="406" customFormat="1" ht="30" hidden="1" customHeight="1" x14ac:dyDescent="0.2">
      <c r="A108" s="721" t="s">
        <v>16</v>
      </c>
      <c r="B108" s="721" t="s">
        <v>433</v>
      </c>
      <c r="C108" s="702" t="s">
        <v>2595</v>
      </c>
      <c r="D108" s="393" t="s">
        <v>1281</v>
      </c>
      <c r="E108" s="393" t="s">
        <v>1282</v>
      </c>
      <c r="F108" s="393" t="s">
        <v>1283</v>
      </c>
      <c r="G108" s="393" t="s">
        <v>1284</v>
      </c>
      <c r="H108" s="393" t="s">
        <v>1285</v>
      </c>
      <c r="I108" s="393" t="s">
        <v>1286</v>
      </c>
      <c r="J108" s="615" t="s">
        <v>1498</v>
      </c>
      <c r="K108" s="393" t="s">
        <v>1464</v>
      </c>
      <c r="L108" s="393" t="s">
        <v>1382</v>
      </c>
      <c r="M108" s="393" t="s">
        <v>1464</v>
      </c>
      <c r="N108" s="393">
        <v>2009</v>
      </c>
      <c r="O108" s="693" t="s">
        <v>1464</v>
      </c>
    </row>
    <row r="109" spans="1:18" s="424" customFormat="1" ht="30" hidden="1" customHeight="1" x14ac:dyDescent="0.2">
      <c r="A109" s="725" t="s">
        <v>16</v>
      </c>
      <c r="B109" s="725" t="s">
        <v>429</v>
      </c>
      <c r="C109" s="698" t="s">
        <v>1260</v>
      </c>
      <c r="D109" s="308" t="s">
        <v>1261</v>
      </c>
      <c r="E109" s="308" t="s">
        <v>1262</v>
      </c>
      <c r="F109" s="562" t="s">
        <v>2592</v>
      </c>
      <c r="G109" s="563" t="s">
        <v>2593</v>
      </c>
      <c r="H109" s="308" t="s">
        <v>1263</v>
      </c>
      <c r="I109" s="561" t="s">
        <v>2594</v>
      </c>
      <c r="J109" s="552" t="s">
        <v>1546</v>
      </c>
      <c r="K109" s="308" t="s">
        <v>796</v>
      </c>
      <c r="L109" s="618" t="s">
        <v>1382</v>
      </c>
      <c r="M109" s="308" t="s">
        <v>796</v>
      </c>
      <c r="N109" s="308">
        <v>2010</v>
      </c>
      <c r="O109" s="689" t="s">
        <v>796</v>
      </c>
      <c r="P109" s="683"/>
      <c r="Q109" s="683"/>
      <c r="R109" s="683"/>
    </row>
    <row r="110" spans="1:18" s="310" customFormat="1" ht="30" hidden="1" customHeight="1" x14ac:dyDescent="0.2">
      <c r="A110" s="599" t="s">
        <v>16</v>
      </c>
      <c r="B110" s="711" t="s">
        <v>2237</v>
      </c>
      <c r="C110" s="308" t="s">
        <v>1270</v>
      </c>
      <c r="D110" s="308" t="s">
        <v>1271</v>
      </c>
      <c r="E110" s="308" t="s">
        <v>1272</v>
      </c>
      <c r="F110" s="308" t="s">
        <v>1270</v>
      </c>
      <c r="G110" s="308" t="s">
        <v>1271</v>
      </c>
      <c r="H110" s="308" t="s">
        <v>1273</v>
      </c>
      <c r="I110" s="308" t="s">
        <v>1274</v>
      </c>
      <c r="J110" s="308"/>
      <c r="K110" s="308" t="s">
        <v>797</v>
      </c>
      <c r="L110" s="618"/>
      <c r="M110" s="308" t="s">
        <v>796</v>
      </c>
      <c r="N110" s="308">
        <v>2012</v>
      </c>
      <c r="O110" s="308" t="s">
        <v>796</v>
      </c>
    </row>
    <row r="111" spans="1:18" s="310" customFormat="1" ht="30" hidden="1" customHeight="1" x14ac:dyDescent="0.2">
      <c r="A111" s="715" t="s">
        <v>16</v>
      </c>
      <c r="B111" s="715" t="s">
        <v>432</v>
      </c>
      <c r="C111" s="698" t="s">
        <v>1275</v>
      </c>
      <c r="D111" s="308" t="s">
        <v>1276</v>
      </c>
      <c r="E111" s="308" t="s">
        <v>1277</v>
      </c>
      <c r="F111" s="308" t="s">
        <v>1275</v>
      </c>
      <c r="G111" s="308" t="s">
        <v>1276</v>
      </c>
      <c r="H111" s="308" t="s">
        <v>1277</v>
      </c>
      <c r="I111" s="308" t="s">
        <v>2588</v>
      </c>
      <c r="J111" s="308" t="s">
        <v>2589</v>
      </c>
      <c r="K111" s="308" t="s">
        <v>796</v>
      </c>
      <c r="L111" s="618" t="s">
        <v>1385</v>
      </c>
      <c r="M111" s="308" t="s">
        <v>797</v>
      </c>
      <c r="N111" s="308"/>
      <c r="O111" s="689"/>
      <c r="P111" s="406"/>
      <c r="Q111" s="406"/>
      <c r="R111" s="406"/>
    </row>
    <row r="112" spans="1:18" s="424" customFormat="1" ht="30" hidden="1" customHeight="1" x14ac:dyDescent="0.2">
      <c r="A112" s="712" t="s">
        <v>16</v>
      </c>
      <c r="B112" s="712" t="s">
        <v>2056</v>
      </c>
      <c r="C112" s="423" t="s">
        <v>2591</v>
      </c>
      <c r="D112" s="318" t="s">
        <v>1278</v>
      </c>
      <c r="E112" s="423" t="s">
        <v>1279</v>
      </c>
      <c r="F112" s="423" t="s">
        <v>2591</v>
      </c>
      <c r="G112" s="318" t="s">
        <v>1278</v>
      </c>
      <c r="H112" s="423" t="s">
        <v>1279</v>
      </c>
      <c r="I112" s="423" t="s">
        <v>1280</v>
      </c>
      <c r="J112" s="552" t="s">
        <v>2057</v>
      </c>
      <c r="K112" s="423" t="s">
        <v>796</v>
      </c>
      <c r="L112" s="393" t="s">
        <v>1382</v>
      </c>
      <c r="M112" s="423" t="s">
        <v>797</v>
      </c>
      <c r="N112" s="423"/>
      <c r="O112" s="423"/>
    </row>
    <row r="113" spans="1:18" s="310" customFormat="1" ht="30" hidden="1" customHeight="1" x14ac:dyDescent="0.2">
      <c r="A113" s="58" t="s">
        <v>13</v>
      </c>
      <c r="B113" s="58" t="s">
        <v>441</v>
      </c>
      <c r="C113" s="308" t="s">
        <v>1317</v>
      </c>
      <c r="D113" s="308" t="s">
        <v>1318</v>
      </c>
      <c r="E113" s="308" t="s">
        <v>1319</v>
      </c>
      <c r="F113" s="308" t="s">
        <v>1320</v>
      </c>
      <c r="G113" s="308" t="s">
        <v>1321</v>
      </c>
      <c r="H113" s="308" t="s">
        <v>1322</v>
      </c>
      <c r="I113" s="308" t="s">
        <v>1323</v>
      </c>
      <c r="J113" s="552" t="s">
        <v>2042</v>
      </c>
      <c r="K113" s="308" t="s">
        <v>796</v>
      </c>
      <c r="L113" s="618" t="s">
        <v>1382</v>
      </c>
      <c r="M113" s="308" t="s">
        <v>796</v>
      </c>
      <c r="N113" s="308">
        <v>2006</v>
      </c>
      <c r="O113" s="308" t="s">
        <v>796</v>
      </c>
    </row>
    <row r="114" spans="1:18" s="310" customFormat="1" ht="30" hidden="1" customHeight="1" x14ac:dyDescent="0.2">
      <c r="A114" s="715" t="s">
        <v>13</v>
      </c>
      <c r="B114" s="715" t="s">
        <v>1293</v>
      </c>
      <c r="C114" s="698" t="s">
        <v>1294</v>
      </c>
      <c r="D114" s="308" t="s">
        <v>2626</v>
      </c>
      <c r="E114" s="308" t="s">
        <v>2627</v>
      </c>
      <c r="F114" s="308" t="s">
        <v>2628</v>
      </c>
      <c r="G114" s="552" t="s">
        <v>2629</v>
      </c>
      <c r="H114" s="308" t="s">
        <v>1295</v>
      </c>
      <c r="I114" s="308" t="s">
        <v>2630</v>
      </c>
      <c r="J114" s="552" t="s">
        <v>1976</v>
      </c>
      <c r="K114" s="308" t="s">
        <v>796</v>
      </c>
      <c r="L114" s="618" t="s">
        <v>1976</v>
      </c>
      <c r="M114" s="308" t="s">
        <v>796</v>
      </c>
      <c r="N114" s="308">
        <v>2009</v>
      </c>
      <c r="O114" s="689"/>
      <c r="P114" s="406"/>
      <c r="Q114" s="406"/>
      <c r="R114" s="406"/>
    </row>
    <row r="115" spans="1:18" s="310" customFormat="1" ht="30" hidden="1" customHeight="1" x14ac:dyDescent="0.2">
      <c r="A115" s="715" t="s">
        <v>13</v>
      </c>
      <c r="B115" s="715" t="s">
        <v>1756</v>
      </c>
      <c r="C115" s="698" t="s">
        <v>1324</v>
      </c>
      <c r="D115" s="308" t="s">
        <v>1325</v>
      </c>
      <c r="E115" s="308" t="s">
        <v>1326</v>
      </c>
      <c r="F115" s="308" t="s">
        <v>1327</v>
      </c>
      <c r="G115" s="308" t="s">
        <v>1328</v>
      </c>
      <c r="H115" s="308" t="s">
        <v>1326</v>
      </c>
      <c r="I115" s="308" t="s">
        <v>1329</v>
      </c>
      <c r="J115" s="308" t="s">
        <v>2605</v>
      </c>
      <c r="K115" s="308" t="s">
        <v>1403</v>
      </c>
      <c r="L115" s="618" t="s">
        <v>1382</v>
      </c>
      <c r="M115" s="308" t="s">
        <v>1403</v>
      </c>
      <c r="N115" s="308">
        <v>2013</v>
      </c>
      <c r="O115" s="689" t="s">
        <v>1402</v>
      </c>
      <c r="P115" s="406"/>
      <c r="Q115" s="406"/>
      <c r="R115" s="406"/>
    </row>
    <row r="116" spans="1:18" s="302" customFormat="1" ht="30" hidden="1" customHeight="1" x14ac:dyDescent="0.2">
      <c r="A116" s="713" t="s">
        <v>13</v>
      </c>
      <c r="B116" s="713" t="s">
        <v>434</v>
      </c>
      <c r="C116" s="578" t="s">
        <v>1287</v>
      </c>
      <c r="D116" s="578" t="s">
        <v>2599</v>
      </c>
      <c r="E116" s="578" t="s">
        <v>1288</v>
      </c>
      <c r="F116" s="578" t="s">
        <v>2600</v>
      </c>
      <c r="G116" s="578" t="s">
        <v>2601</v>
      </c>
      <c r="H116" s="578" t="s">
        <v>1289</v>
      </c>
      <c r="I116" s="578" t="s">
        <v>1288</v>
      </c>
      <c r="J116" s="578" t="s">
        <v>2602</v>
      </c>
      <c r="K116" s="578" t="s">
        <v>796</v>
      </c>
      <c r="L116" s="618" t="s">
        <v>1382</v>
      </c>
      <c r="M116" s="578" t="s">
        <v>796</v>
      </c>
      <c r="N116" s="578">
        <v>2016</v>
      </c>
      <c r="O116" s="578" t="s">
        <v>796</v>
      </c>
    </row>
    <row r="117" spans="1:18" s="310" customFormat="1" ht="30" hidden="1" customHeight="1" x14ac:dyDescent="0.2">
      <c r="A117" s="58" t="s">
        <v>13</v>
      </c>
      <c r="B117" s="58" t="s">
        <v>435</v>
      </c>
      <c r="C117" s="308" t="s">
        <v>1290</v>
      </c>
      <c r="D117" s="308" t="s">
        <v>1291</v>
      </c>
      <c r="E117" s="308" t="s">
        <v>1292</v>
      </c>
      <c r="F117" s="308" t="s">
        <v>1290</v>
      </c>
      <c r="G117" s="308" t="s">
        <v>1291</v>
      </c>
      <c r="H117" s="308" t="s">
        <v>1292</v>
      </c>
      <c r="I117" s="308">
        <v>992562522</v>
      </c>
      <c r="J117" s="308" t="s">
        <v>2606</v>
      </c>
      <c r="K117" s="308"/>
      <c r="L117" s="618"/>
      <c r="M117" s="308" t="s">
        <v>797</v>
      </c>
      <c r="N117" s="308"/>
      <c r="O117" s="308"/>
    </row>
    <row r="118" spans="1:18" s="310" customFormat="1" ht="30" hidden="1" customHeight="1" x14ac:dyDescent="0.2">
      <c r="A118" s="58" t="s">
        <v>13</v>
      </c>
      <c r="B118" s="58" t="s">
        <v>437</v>
      </c>
      <c r="C118" s="308" t="s">
        <v>1296</v>
      </c>
      <c r="D118" s="308" t="s">
        <v>1297</v>
      </c>
      <c r="E118" s="308" t="s">
        <v>1298</v>
      </c>
      <c r="F118" s="308" t="s">
        <v>1296</v>
      </c>
      <c r="G118" s="308" t="s">
        <v>1299</v>
      </c>
      <c r="H118" s="308" t="s">
        <v>1300</v>
      </c>
      <c r="I118" s="308" t="s">
        <v>1301</v>
      </c>
      <c r="J118" s="308" t="s">
        <v>2610</v>
      </c>
      <c r="K118" s="308" t="s">
        <v>796</v>
      </c>
      <c r="L118" s="618" t="s">
        <v>1386</v>
      </c>
      <c r="M118" s="308"/>
      <c r="N118" s="308">
        <v>2009</v>
      </c>
      <c r="O118" s="308" t="s">
        <v>796</v>
      </c>
    </row>
    <row r="119" spans="1:18" s="310" customFormat="1" ht="30" hidden="1" customHeight="1" x14ac:dyDescent="0.2">
      <c r="A119" s="58" t="s">
        <v>13</v>
      </c>
      <c r="B119" s="58" t="s">
        <v>438</v>
      </c>
      <c r="C119" s="308" t="s">
        <v>1302</v>
      </c>
      <c r="D119" s="308" t="s">
        <v>1303</v>
      </c>
      <c r="E119" s="308" t="s">
        <v>1304</v>
      </c>
      <c r="F119" s="308" t="s">
        <v>1305</v>
      </c>
      <c r="G119" s="308" t="s">
        <v>1303</v>
      </c>
      <c r="H119" s="308" t="s">
        <v>1304</v>
      </c>
      <c r="I119" s="308" t="s">
        <v>1306</v>
      </c>
      <c r="J119" s="308" t="s">
        <v>2631</v>
      </c>
      <c r="K119" s="308" t="s">
        <v>796</v>
      </c>
      <c r="L119" s="618" t="s">
        <v>1386</v>
      </c>
      <c r="M119" s="308" t="s">
        <v>1402</v>
      </c>
      <c r="N119" s="308"/>
      <c r="O119" s="308"/>
    </row>
    <row r="120" spans="1:18" s="310" customFormat="1" ht="30" hidden="1" customHeight="1" x14ac:dyDescent="0.2">
      <c r="A120" s="58" t="s">
        <v>13</v>
      </c>
      <c r="B120" s="58" t="s">
        <v>439</v>
      </c>
      <c r="C120" s="308" t="s">
        <v>1307</v>
      </c>
      <c r="D120" s="308" t="s">
        <v>1308</v>
      </c>
      <c r="E120" s="308" t="s">
        <v>2618</v>
      </c>
      <c r="F120" s="308" t="s">
        <v>1307</v>
      </c>
      <c r="G120" s="308" t="s">
        <v>1308</v>
      </c>
      <c r="H120" s="308" t="s">
        <v>2619</v>
      </c>
      <c r="I120" s="308" t="s">
        <v>1310</v>
      </c>
      <c r="J120" s="308"/>
      <c r="K120" s="308" t="s">
        <v>797</v>
      </c>
      <c r="L120" s="618"/>
      <c r="M120" s="308"/>
      <c r="N120" s="308"/>
      <c r="O120" s="308"/>
    </row>
    <row r="121" spans="1:18" s="310" customFormat="1" ht="30" hidden="1" customHeight="1" x14ac:dyDescent="0.2">
      <c r="A121" s="58" t="s">
        <v>13</v>
      </c>
      <c r="B121" s="58" t="s">
        <v>440</v>
      </c>
      <c r="C121" s="308" t="s">
        <v>1311</v>
      </c>
      <c r="D121" s="308" t="s">
        <v>1312</v>
      </c>
      <c r="E121" s="308" t="s">
        <v>1313</v>
      </c>
      <c r="F121" s="308" t="s">
        <v>1314</v>
      </c>
      <c r="G121" s="308" t="s">
        <v>1315</v>
      </c>
      <c r="H121" s="308" t="s">
        <v>1316</v>
      </c>
      <c r="I121" s="308">
        <v>911378709</v>
      </c>
      <c r="J121" s="308"/>
      <c r="K121" s="308" t="s">
        <v>797</v>
      </c>
      <c r="L121" s="618"/>
      <c r="M121" s="308" t="s">
        <v>797</v>
      </c>
      <c r="N121" s="308"/>
      <c r="O121" s="308"/>
    </row>
    <row r="122" spans="1:18" s="406" customFormat="1" ht="30" hidden="1" customHeight="1" x14ac:dyDescent="0.2">
      <c r="A122" s="418" t="s">
        <v>13</v>
      </c>
      <c r="B122" s="418" t="s">
        <v>443</v>
      </c>
      <c r="C122" s="393" t="s">
        <v>1330</v>
      </c>
      <c r="D122" s="393" t="s">
        <v>1331</v>
      </c>
      <c r="E122" s="393" t="s">
        <v>1332</v>
      </c>
      <c r="F122" s="393" t="s">
        <v>2621</v>
      </c>
      <c r="G122" s="393" t="s">
        <v>2622</v>
      </c>
      <c r="H122" s="393" t="s">
        <v>1332</v>
      </c>
      <c r="I122" s="393" t="s">
        <v>1309</v>
      </c>
      <c r="J122" s="393"/>
      <c r="K122" s="393"/>
      <c r="L122" s="393"/>
      <c r="M122" s="393" t="s">
        <v>796</v>
      </c>
      <c r="N122" s="393">
        <v>2016</v>
      </c>
      <c r="O122" s="393" t="s">
        <v>796</v>
      </c>
    </row>
    <row r="123" spans="1:18" s="310" customFormat="1" ht="30" hidden="1" customHeight="1" x14ac:dyDescent="0.2">
      <c r="A123" s="715" t="s">
        <v>1</v>
      </c>
      <c r="B123" s="715" t="s">
        <v>444</v>
      </c>
      <c r="C123" s="698" t="s">
        <v>1701</v>
      </c>
      <c r="D123" s="308" t="s">
        <v>1333</v>
      </c>
      <c r="E123" s="308" t="s">
        <v>1334</v>
      </c>
      <c r="F123" s="308" t="s">
        <v>1335</v>
      </c>
      <c r="G123" s="308" t="s">
        <v>1336</v>
      </c>
      <c r="H123" s="308" t="s">
        <v>1334</v>
      </c>
      <c r="I123" s="308" t="s">
        <v>1702</v>
      </c>
      <c r="J123" s="609" t="s">
        <v>1703</v>
      </c>
      <c r="K123" s="308" t="s">
        <v>796</v>
      </c>
      <c r="L123" s="618" t="s">
        <v>1382</v>
      </c>
      <c r="M123" s="308" t="s">
        <v>796</v>
      </c>
      <c r="N123" s="308">
        <v>2008</v>
      </c>
      <c r="O123" s="689" t="s">
        <v>796</v>
      </c>
      <c r="P123" s="406"/>
      <c r="Q123" s="406"/>
      <c r="R123" s="406"/>
    </row>
    <row r="124" spans="1:18" s="310" customFormat="1" ht="33.75" hidden="1" x14ac:dyDescent="0.2">
      <c r="A124" s="715" t="s">
        <v>1</v>
      </c>
      <c r="B124" s="715" t="s">
        <v>1337</v>
      </c>
      <c r="C124" s="704" t="s">
        <v>2641</v>
      </c>
      <c r="D124" s="308" t="s">
        <v>1338</v>
      </c>
      <c r="E124" s="308" t="s">
        <v>1339</v>
      </c>
      <c r="F124" s="308" t="s">
        <v>1340</v>
      </c>
      <c r="G124" s="308" t="s">
        <v>1341</v>
      </c>
      <c r="H124" s="308" t="s">
        <v>1342</v>
      </c>
      <c r="I124" s="308" t="s">
        <v>1343</v>
      </c>
      <c r="J124" s="552" t="s">
        <v>1871</v>
      </c>
      <c r="K124" s="308" t="s">
        <v>796</v>
      </c>
      <c r="L124" s="618" t="s">
        <v>1382</v>
      </c>
      <c r="M124" s="308" t="s">
        <v>796</v>
      </c>
      <c r="N124" s="308">
        <v>2008</v>
      </c>
      <c r="O124" s="689" t="s">
        <v>796</v>
      </c>
      <c r="P124" s="406"/>
      <c r="Q124" s="406"/>
      <c r="R124" s="406"/>
    </row>
    <row r="125" spans="1:18" s="310" customFormat="1" ht="30" hidden="1" customHeight="1" x14ac:dyDescent="0.2">
      <c r="A125" s="714" t="s">
        <v>1</v>
      </c>
      <c r="B125" s="710" t="s">
        <v>449</v>
      </c>
      <c r="C125" s="308" t="s">
        <v>1349</v>
      </c>
      <c r="D125" s="308" t="s">
        <v>1350</v>
      </c>
      <c r="E125" s="308" t="s">
        <v>1351</v>
      </c>
      <c r="F125" s="308" t="s">
        <v>1352</v>
      </c>
      <c r="G125" s="308" t="s">
        <v>1353</v>
      </c>
      <c r="H125" s="308" t="s">
        <v>1351</v>
      </c>
      <c r="I125" s="308" t="s">
        <v>1354</v>
      </c>
      <c r="J125" s="552" t="s">
        <v>1605</v>
      </c>
      <c r="K125" s="308" t="s">
        <v>796</v>
      </c>
      <c r="L125" s="618" t="s">
        <v>1386</v>
      </c>
      <c r="M125" s="308" t="s">
        <v>796</v>
      </c>
      <c r="N125" s="308">
        <v>2009</v>
      </c>
      <c r="O125" s="308" t="s">
        <v>796</v>
      </c>
    </row>
    <row r="126" spans="1:18" s="310" customFormat="1" ht="30" hidden="1" customHeight="1" x14ac:dyDescent="0.2">
      <c r="A126" s="727" t="s">
        <v>1</v>
      </c>
      <c r="B126" s="725" t="s">
        <v>453</v>
      </c>
      <c r="C126" s="698" t="s">
        <v>1364</v>
      </c>
      <c r="D126" s="308" t="s">
        <v>1365</v>
      </c>
      <c r="E126" s="333" t="s">
        <v>1366</v>
      </c>
      <c r="F126" s="308" t="s">
        <v>1367</v>
      </c>
      <c r="G126" s="333" t="s">
        <v>1368</v>
      </c>
      <c r="H126" s="308" t="s">
        <v>1369</v>
      </c>
      <c r="I126" s="308" t="s">
        <v>1370</v>
      </c>
      <c r="J126" s="616" t="s">
        <v>1921</v>
      </c>
      <c r="K126" s="308" t="s">
        <v>796</v>
      </c>
      <c r="L126" s="618" t="s">
        <v>1382</v>
      </c>
      <c r="M126" s="308" t="s">
        <v>796</v>
      </c>
      <c r="N126" s="308">
        <v>2009</v>
      </c>
      <c r="O126" s="689" t="s">
        <v>796</v>
      </c>
      <c r="P126" s="406"/>
      <c r="Q126" s="406"/>
      <c r="R126" s="406"/>
    </row>
    <row r="127" spans="1:18" s="424" customFormat="1" ht="33.75" hidden="1" x14ac:dyDescent="0.2">
      <c r="A127" s="718" t="s">
        <v>1</v>
      </c>
      <c r="B127" s="718" t="s">
        <v>445</v>
      </c>
      <c r="C127" s="701" t="s">
        <v>1375</v>
      </c>
      <c r="D127" s="318" t="s">
        <v>1376</v>
      </c>
      <c r="E127" s="423" t="s">
        <v>1377</v>
      </c>
      <c r="F127" s="423" t="s">
        <v>2649</v>
      </c>
      <c r="G127" s="513" t="s">
        <v>2650</v>
      </c>
      <c r="H127" s="423" t="s">
        <v>1378</v>
      </c>
      <c r="I127" s="586" t="s">
        <v>2651</v>
      </c>
      <c r="J127" s="552" t="s">
        <v>2015</v>
      </c>
      <c r="K127" s="423" t="s">
        <v>796</v>
      </c>
      <c r="L127" s="393" t="s">
        <v>1382</v>
      </c>
      <c r="M127" s="423" t="s">
        <v>796</v>
      </c>
      <c r="N127" s="423">
        <v>2011</v>
      </c>
      <c r="O127" s="692" t="s">
        <v>796</v>
      </c>
      <c r="P127" s="683"/>
      <c r="Q127" s="683"/>
      <c r="R127" s="683"/>
    </row>
    <row r="128" spans="1:18" s="310" customFormat="1" ht="30" hidden="1" customHeight="1" x14ac:dyDescent="0.2">
      <c r="A128" s="714" t="s">
        <v>1</v>
      </c>
      <c r="B128" s="710" t="s">
        <v>452</v>
      </c>
      <c r="C128" s="308" t="s">
        <v>1358</v>
      </c>
      <c r="D128" s="308" t="s">
        <v>1359</v>
      </c>
      <c r="E128" s="308" t="s">
        <v>1360</v>
      </c>
      <c r="F128" s="308" t="s">
        <v>1361</v>
      </c>
      <c r="G128" s="308" t="s">
        <v>1362</v>
      </c>
      <c r="H128" s="308" t="s">
        <v>1360</v>
      </c>
      <c r="I128" s="308" t="s">
        <v>1363</v>
      </c>
      <c r="J128" s="552" t="s">
        <v>1924</v>
      </c>
      <c r="K128" s="308" t="s">
        <v>796</v>
      </c>
      <c r="L128" s="618" t="s">
        <v>1382</v>
      </c>
      <c r="M128" s="308" t="s">
        <v>796</v>
      </c>
      <c r="N128" s="308">
        <v>2012</v>
      </c>
      <c r="O128" s="308" t="s">
        <v>797</v>
      </c>
    </row>
    <row r="129" spans="1:18" s="310" customFormat="1" ht="30" hidden="1" customHeight="1" x14ac:dyDescent="0.2">
      <c r="A129" s="565" t="s">
        <v>1</v>
      </c>
      <c r="B129" s="300" t="s">
        <v>448</v>
      </c>
      <c r="C129" s="308" t="s">
        <v>1344</v>
      </c>
      <c r="D129" s="308" t="s">
        <v>1345</v>
      </c>
      <c r="E129" s="308" t="s">
        <v>1346</v>
      </c>
      <c r="F129" s="308" t="s">
        <v>1347</v>
      </c>
      <c r="G129" s="333" t="s">
        <v>2665</v>
      </c>
      <c r="H129" s="308" t="s">
        <v>1346</v>
      </c>
      <c r="I129" s="308" t="s">
        <v>1348</v>
      </c>
      <c r="J129" s="308" t="s">
        <v>2666</v>
      </c>
      <c r="K129" s="308" t="s">
        <v>796</v>
      </c>
      <c r="L129" s="618" t="s">
        <v>1386</v>
      </c>
      <c r="M129" s="308" t="s">
        <v>796</v>
      </c>
      <c r="N129" s="308">
        <v>2013</v>
      </c>
      <c r="O129" s="308" t="s">
        <v>796</v>
      </c>
    </row>
    <row r="130" spans="1:18" s="310" customFormat="1" ht="30" hidden="1" customHeight="1" x14ac:dyDescent="0.2">
      <c r="A130" s="565" t="s">
        <v>1</v>
      </c>
      <c r="B130" s="300" t="s">
        <v>450</v>
      </c>
      <c r="C130" s="308" t="s">
        <v>1355</v>
      </c>
      <c r="D130" s="308" t="s">
        <v>1356</v>
      </c>
      <c r="E130" s="308" t="s">
        <v>1357</v>
      </c>
      <c r="F130" s="308" t="s">
        <v>1355</v>
      </c>
      <c r="G130" s="308" t="s">
        <v>1356</v>
      </c>
      <c r="H130" s="308" t="s">
        <v>1357</v>
      </c>
      <c r="I130" s="308"/>
      <c r="J130" s="308"/>
      <c r="K130" s="308"/>
      <c r="L130" s="618"/>
      <c r="M130" s="308" t="s">
        <v>797</v>
      </c>
      <c r="N130" s="308"/>
      <c r="O130" s="308" t="s">
        <v>797</v>
      </c>
    </row>
    <row r="131" spans="1:18" s="310" customFormat="1" ht="30" hidden="1" customHeight="1" x14ac:dyDescent="0.2">
      <c r="A131" s="565" t="s">
        <v>1</v>
      </c>
      <c r="B131" s="300" t="s">
        <v>451</v>
      </c>
      <c r="C131" s="308" t="s">
        <v>1371</v>
      </c>
      <c r="D131" s="308" t="s">
        <v>1372</v>
      </c>
      <c r="E131" s="308" t="s">
        <v>1373</v>
      </c>
      <c r="F131" s="308" t="s">
        <v>1371</v>
      </c>
      <c r="G131" s="308" t="s">
        <v>1372</v>
      </c>
      <c r="H131" s="308" t="s">
        <v>1373</v>
      </c>
      <c r="I131" s="308" t="s">
        <v>1374</v>
      </c>
      <c r="J131" s="308" t="s">
        <v>2032</v>
      </c>
      <c r="K131" s="308" t="s">
        <v>796</v>
      </c>
      <c r="L131" s="618" t="s">
        <v>1386</v>
      </c>
      <c r="M131" s="308" t="s">
        <v>797</v>
      </c>
      <c r="N131" s="308"/>
      <c r="O131" s="308"/>
    </row>
    <row r="132" spans="1:18" s="424" customFormat="1" ht="41.25" hidden="1" customHeight="1" x14ac:dyDescent="0.2">
      <c r="A132" s="548" t="s">
        <v>17</v>
      </c>
      <c r="B132" s="422" t="s">
        <v>418</v>
      </c>
      <c r="C132" s="423" t="s">
        <v>2222</v>
      </c>
      <c r="D132" s="318" t="s">
        <v>2223</v>
      </c>
      <c r="E132" s="423" t="s">
        <v>2224</v>
      </c>
      <c r="F132" s="423" t="s">
        <v>2225</v>
      </c>
      <c r="G132" s="318" t="s">
        <v>2226</v>
      </c>
      <c r="H132" s="423" t="s">
        <v>2227</v>
      </c>
      <c r="I132" s="423" t="s">
        <v>2228</v>
      </c>
      <c r="J132" s="318" t="s">
        <v>1535</v>
      </c>
      <c r="K132" s="423" t="s">
        <v>797</v>
      </c>
      <c r="L132" s="393"/>
      <c r="M132" s="423" t="s">
        <v>796</v>
      </c>
      <c r="N132" s="423">
        <v>2017</v>
      </c>
      <c r="O132" s="423" t="s">
        <v>797</v>
      </c>
    </row>
    <row r="133" spans="1:18" s="424" customFormat="1" ht="30" hidden="1" customHeight="1" x14ac:dyDescent="0.2">
      <c r="A133" s="548" t="s">
        <v>17</v>
      </c>
      <c r="B133" s="422" t="s">
        <v>417</v>
      </c>
      <c r="C133" s="423" t="s">
        <v>2229</v>
      </c>
      <c r="D133" s="318" t="s">
        <v>2230</v>
      </c>
      <c r="E133" s="423" t="s">
        <v>2231</v>
      </c>
      <c r="F133" s="423" t="s">
        <v>2552</v>
      </c>
      <c r="G133" s="318" t="s">
        <v>2553</v>
      </c>
      <c r="H133" s="423"/>
      <c r="I133" s="423" t="s">
        <v>2554</v>
      </c>
      <c r="J133" s="318" t="s">
        <v>2555</v>
      </c>
      <c r="K133" s="423" t="s">
        <v>796</v>
      </c>
      <c r="L133" s="393" t="s">
        <v>1382</v>
      </c>
      <c r="M133" s="423" t="s">
        <v>796</v>
      </c>
      <c r="N133" s="423">
        <v>2013</v>
      </c>
      <c r="O133" s="423" t="s">
        <v>797</v>
      </c>
    </row>
    <row r="134" spans="1:18" s="424" customFormat="1" ht="30" hidden="1" customHeight="1" x14ac:dyDescent="0.2">
      <c r="A134" s="728" t="s">
        <v>17</v>
      </c>
      <c r="B134" s="718" t="s">
        <v>345</v>
      </c>
      <c r="C134" s="701" t="s">
        <v>2538</v>
      </c>
      <c r="D134" s="318" t="s">
        <v>2539</v>
      </c>
      <c r="E134" s="423" t="s">
        <v>2232</v>
      </c>
      <c r="F134" s="423" t="s">
        <v>2233</v>
      </c>
      <c r="G134" s="318" t="s">
        <v>2234</v>
      </c>
      <c r="H134" s="423" t="s">
        <v>2235</v>
      </c>
      <c r="I134" s="423"/>
      <c r="J134" s="318" t="s">
        <v>2540</v>
      </c>
      <c r="K134" s="423" t="s">
        <v>796</v>
      </c>
      <c r="L134" s="393" t="s">
        <v>1382</v>
      </c>
      <c r="M134" s="423" t="s">
        <v>796</v>
      </c>
      <c r="N134" s="423">
        <v>2015</v>
      </c>
      <c r="O134" s="692" t="s">
        <v>796</v>
      </c>
      <c r="P134" s="683"/>
      <c r="Q134" s="683"/>
      <c r="R134" s="683"/>
    </row>
    <row r="135" spans="1:18" s="424" customFormat="1" ht="41.25" hidden="1" customHeight="1" x14ac:dyDescent="0.2">
      <c r="A135" s="712" t="s">
        <v>1</v>
      </c>
      <c r="B135" s="712" t="s">
        <v>445</v>
      </c>
      <c r="C135" s="423"/>
      <c r="D135" s="318"/>
      <c r="E135" s="423" t="s">
        <v>1377</v>
      </c>
      <c r="F135" s="423" t="s">
        <v>2652</v>
      </c>
      <c r="G135" s="552" t="s">
        <v>1379</v>
      </c>
      <c r="H135" s="423" t="s">
        <v>2653</v>
      </c>
      <c r="I135" s="586" t="s">
        <v>1380</v>
      </c>
      <c r="J135" s="552" t="s">
        <v>2015</v>
      </c>
      <c r="K135" s="423" t="s">
        <v>796</v>
      </c>
      <c r="L135" s="393" t="s">
        <v>1382</v>
      </c>
      <c r="M135" s="423" t="s">
        <v>796</v>
      </c>
      <c r="N135" s="423">
        <v>2008</v>
      </c>
      <c r="O135" s="586" t="s">
        <v>796</v>
      </c>
    </row>
    <row r="136" spans="1:18" s="424" customFormat="1" ht="33.75" hidden="1" customHeight="1" x14ac:dyDescent="0.2">
      <c r="A136" s="422" t="s">
        <v>1</v>
      </c>
      <c r="B136" s="422" t="s">
        <v>445</v>
      </c>
      <c r="C136" s="587"/>
      <c r="D136" s="460"/>
      <c r="E136" s="587"/>
      <c r="F136" s="587" t="s">
        <v>2654</v>
      </c>
      <c r="G136" s="613" t="s">
        <v>2655</v>
      </c>
      <c r="H136" s="587" t="s">
        <v>2656</v>
      </c>
      <c r="I136" s="588" t="s">
        <v>2657</v>
      </c>
      <c r="J136" s="552" t="s">
        <v>2015</v>
      </c>
      <c r="K136" s="587" t="s">
        <v>796</v>
      </c>
      <c r="L136" s="393" t="s">
        <v>1382</v>
      </c>
      <c r="M136" s="587" t="s">
        <v>796</v>
      </c>
      <c r="N136" s="587">
        <v>2010</v>
      </c>
      <c r="O136" s="587" t="s">
        <v>796</v>
      </c>
    </row>
    <row r="137" spans="1:18" s="424" customFormat="1" ht="56.25" hidden="1" customHeight="1" x14ac:dyDescent="0.2">
      <c r="A137" s="422" t="s">
        <v>1</v>
      </c>
      <c r="B137" s="422" t="s">
        <v>445</v>
      </c>
      <c r="C137" s="423"/>
      <c r="D137" s="318"/>
      <c r="E137" s="423"/>
      <c r="F137" s="423" t="s">
        <v>2658</v>
      </c>
      <c r="G137" s="552" t="s">
        <v>2659</v>
      </c>
      <c r="H137" s="423" t="s">
        <v>2660</v>
      </c>
      <c r="I137" s="586" t="s">
        <v>2661</v>
      </c>
      <c r="J137" s="552" t="s">
        <v>2015</v>
      </c>
      <c r="K137" s="423" t="s">
        <v>796</v>
      </c>
      <c r="L137" s="393" t="s">
        <v>1382</v>
      </c>
      <c r="M137" s="423" t="s">
        <v>796</v>
      </c>
      <c r="N137" s="423">
        <v>2008</v>
      </c>
      <c r="O137" s="423" t="s">
        <v>797</v>
      </c>
    </row>
    <row r="138" spans="1:18" s="307" customFormat="1" ht="22.5" hidden="1" x14ac:dyDescent="0.2">
      <c r="A138" s="131" t="s">
        <v>19</v>
      </c>
      <c r="B138" s="750" t="s">
        <v>2758</v>
      </c>
      <c r="D138" s="751" t="s">
        <v>2759</v>
      </c>
      <c r="E138" s="752" t="s">
        <v>2760</v>
      </c>
      <c r="G138" s="751" t="s">
        <v>2759</v>
      </c>
      <c r="H138" s="753" t="s">
        <v>2760</v>
      </c>
      <c r="L138" s="628"/>
      <c r="P138" s="628"/>
      <c r="Q138" s="628"/>
      <c r="R138" s="628"/>
    </row>
    <row r="139" spans="1:18" ht="25.5" hidden="1" x14ac:dyDescent="0.2">
      <c r="A139" s="86" t="s">
        <v>14</v>
      </c>
      <c r="B139" s="162" t="s">
        <v>2280</v>
      </c>
    </row>
    <row r="151" spans="4:4" x14ac:dyDescent="0.2">
      <c r="D151" s="558"/>
    </row>
  </sheetData>
  <sheetProtection formatCells="0"/>
  <autoFilter ref="A1:O139">
    <filterColumn colId="0">
      <filters>
        <filter val="Sisačko-moslavačka"/>
      </filters>
    </filterColumn>
    <filterColumn colId="1">
      <filters>
        <filter val="PRIVREDA d.o.o. _x000a_(12266526926) Gundulićeva 14, 44250 Petrinja"/>
      </filters>
    </filterColumn>
  </autoFilter>
  <dataValidations count="12">
    <dataValidation type="list" allowBlank="1" showInputMessage="1" showErrorMessage="1" sqref="K137 K10 M10 M39:M49 K59:K61 M51:M54 O10 K88 K109:K135 M37 O37 K37 O12:O15 O51:O54 K51:K54 O59:O61 M59:M61 M56:M57 K56:K57 O56:O57 O63 M63 K63 O65:O75 O34:O35 M88:M107 K90:K102 L103 O88:O107 K104:K107 M137 O137 M109:M135 O109:O135 K12:K15 M12:M15 K65:K86 K34:K35 M34:M35 K17:K28 O17:O28 M17:M28 M30:M32 K30:K32 O30:O32 M65:M86 O77:O86 K39:K49 O39:O49 M2:M8 O2:O8 K2:K8">
      <formula1>DANE</formula1>
    </dataValidation>
    <dataValidation type="list" allowBlank="1" showInputMessage="1" showErrorMessage="1" sqref="L90:L102 L137 L104:L107 L109:L135 L51:L54 L60:L61 L37 L10 L34:L35 L88 L12:L15 L56:L57 L65:L75 L39 L41 L63 L77:L85 L17:L28 L30:L32 L43:L49 L3:L8">
      <formula1>na</formula1>
    </dataValidation>
    <dataValidation type="list" allowBlank="1" showInputMessage="1" showErrorMessage="1" sqref="N109:N135 N137 N88:N107 N59:N61 N65:N75 N10 L76 N12:N15 N34:N35 N51:N54 N37 N56:N57 N63 N77:N86 N17:N28 N30:N32 N39:N49 N2:N8">
      <formula1>god</formula1>
    </dataValidation>
    <dataValidation type="list" allowBlank="1" showErrorMessage="1" sqref="N62 N55 N36 N50 N11 N87 N64 N108">
      <formula1>god</formula1>
      <formula2>0</formula2>
    </dataValidation>
    <dataValidation type="list" allowBlank="1" showErrorMessage="1" sqref="L62 L55 L36 L50 L11 L87 L64 L108">
      <formula1>na</formula1>
      <formula2>0</formula2>
    </dataValidation>
    <dataValidation type="list" allowBlank="1" showErrorMessage="1" sqref="K62 M62 O62 K55 M55 O55 O87 M36 O36 K36 M50 O50 K11 M11 O11 K87 M87 K64 M64 O64 K108 M108 O108">
      <formula1>DANE</formula1>
      <formula2>0</formula2>
    </dataValidation>
    <dataValidation type="list" allowBlank="1" showInputMessage="1" showErrorMessage="1" prompt=" - " sqref="N9">
      <formula1>god</formula1>
    </dataValidation>
    <dataValidation type="list" allowBlank="1" showInputMessage="1" showErrorMessage="1" prompt=" - " sqref="L9">
      <formula1>na</formula1>
    </dataValidation>
    <dataValidation type="list" allowBlank="1" showInputMessage="1" showErrorMessage="1" prompt=" - " sqref="K9 M9 O9">
      <formula1>DANE</formula1>
    </dataValidation>
    <dataValidation type="list" allowBlank="1" showInputMessage="1" showErrorMessage="1" sqref="N38 N58 N16 N33">
      <formula1>god</formula1>
      <formula2>0</formula2>
    </dataValidation>
    <dataValidation type="list" allowBlank="1" showInputMessage="1" showErrorMessage="1" sqref="L38 L58 L16 L33">
      <formula1>na</formula1>
      <formula2>0</formula2>
    </dataValidation>
    <dataValidation type="list" allowBlank="1" showInputMessage="1" showErrorMessage="1" sqref="K38 M38 O38 K58 M58 O58 K16 M16 O16 K33 M33 O33">
      <formula1>DANE</formula1>
      <formula2>0</formula2>
    </dataValidation>
  </dataValidations>
  <hyperlinks>
    <hyperlink ref="J109" r:id="rId1" display="http://www.vvk.hr/"/>
    <hyperlink ref="J86" r:id="rId2"/>
    <hyperlink ref="G93" r:id="rId3"/>
    <hyperlink ref="J93" r:id="rId4"/>
    <hyperlink ref="J69" r:id="rId5"/>
    <hyperlink ref="D8" r:id="rId6"/>
    <hyperlink ref="G8" r:id="rId7"/>
    <hyperlink ref="J8" r:id="rId8"/>
    <hyperlink ref="J5" r:id="rId9"/>
    <hyperlink ref="D7" r:id="rId10"/>
    <hyperlink ref="D4" r:id="rId11"/>
    <hyperlink ref="J4" r:id="rId12"/>
    <hyperlink ref="G4" r:id="rId13"/>
    <hyperlink ref="G6" r:id="rId14"/>
    <hyperlink ref="J20" r:id="rId15"/>
    <hyperlink ref="J11" r:id="rId16"/>
    <hyperlink ref="G11" r:id="rId17"/>
    <hyperlink ref="G22" r:id="rId18"/>
    <hyperlink ref="J22" r:id="rId19"/>
    <hyperlink ref="D13" r:id="rId20"/>
    <hyperlink ref="J23" r:id="rId21"/>
    <hyperlink ref="J26" r:id="rId22"/>
    <hyperlink ref="G25" r:id="rId23"/>
    <hyperlink ref="J25" r:id="rId24"/>
    <hyperlink ref="J35" r:id="rId25"/>
    <hyperlink ref="J31" r:id="rId26"/>
    <hyperlink ref="J32" r:id="rId27"/>
    <hyperlink ref="D30" r:id="rId28"/>
    <hyperlink ref="J30" r:id="rId29"/>
    <hyperlink ref="G38" r:id="rId30"/>
    <hyperlink ref="J38" r:id="rId31"/>
    <hyperlink ref="J37" r:id="rId32"/>
    <hyperlink ref="D41" r:id="rId33"/>
    <hyperlink ref="G41" r:id="rId34"/>
    <hyperlink ref="J41" r:id="rId35"/>
    <hyperlink ref="D42" r:id="rId36"/>
    <hyperlink ref="G42" r:id="rId37"/>
    <hyperlink ref="J42" r:id="rId38"/>
    <hyperlink ref="L42" r:id="rId39"/>
    <hyperlink ref="D40" r:id="rId40"/>
    <hyperlink ref="G40" r:id="rId41"/>
    <hyperlink ref="D39" r:id="rId42"/>
    <hyperlink ref="G39" r:id="rId43"/>
    <hyperlink ref="J50" r:id="rId44"/>
    <hyperlink ref="J49" r:id="rId45"/>
    <hyperlink ref="J51" r:id="rId46"/>
    <hyperlink ref="D53" r:id="rId47"/>
    <hyperlink ref="G53" r:id="rId48"/>
    <hyperlink ref="J53" r:id="rId49"/>
    <hyperlink ref="G48" r:id="rId50"/>
    <hyperlink ref="J48" r:id="rId51"/>
    <hyperlink ref="D48" r:id="rId52"/>
    <hyperlink ref="J52" r:id="rId53"/>
    <hyperlink ref="J54" r:id="rId54"/>
    <hyperlink ref="G64" r:id="rId55"/>
    <hyperlink ref="J64" r:id="rId56"/>
    <hyperlink ref="J56" r:id="rId57"/>
    <hyperlink ref="J58" r:id="rId58"/>
    <hyperlink ref="D63" r:id="rId59"/>
    <hyperlink ref="J63" r:id="rId60"/>
    <hyperlink ref="J59" r:id="rId61"/>
    <hyperlink ref="J61" r:id="rId62"/>
    <hyperlink ref="J65" r:id="rId63"/>
    <hyperlink ref="L65" r:id="rId64"/>
    <hyperlink ref="G57" r:id="rId65"/>
    <hyperlink ref="J67" r:id="rId66"/>
    <hyperlink ref="G67" r:id="rId67"/>
    <hyperlink ref="J66" r:id="rId68"/>
    <hyperlink ref="G66" r:id="rId69"/>
    <hyperlink ref="J70" r:id="rId70" tooltip="http://www.kdvik-rijeka.hr" display="http://www.kdvik-rijeka.hr/"/>
    <hyperlink ref="L70" r:id="rId71" tooltip="http://www.kdvik-rijeka.hr" display="http://www.kdvik-rijeka.hr/"/>
    <hyperlink ref="J76" r:id="rId72"/>
    <hyperlink ref="J71" r:id="rId73"/>
    <hyperlink ref="J68" r:id="rId74"/>
    <hyperlink ref="J74" r:id="rId75"/>
    <hyperlink ref="J72" r:id="rId76"/>
    <hyperlink ref="J88" r:id="rId77"/>
    <hyperlink ref="L86" r:id="rId78"/>
    <hyperlink ref="J78" r:id="rId79"/>
    <hyperlink ref="J80" r:id="rId80"/>
    <hyperlink ref="D77" r:id="rId81"/>
    <hyperlink ref="G77" r:id="rId82"/>
    <hyperlink ref="J79" r:id="rId83"/>
    <hyperlink ref="J90" r:id="rId84"/>
    <hyperlink ref="D90" r:id="rId85"/>
    <hyperlink ref="G90" r:id="rId86"/>
    <hyperlink ref="J95" r:id="rId87"/>
    <hyperlink ref="L95" r:id="rId88" display="http://vodovod-brac.hr/"/>
    <hyperlink ref="J89" r:id="rId89"/>
    <hyperlink ref="J92" r:id="rId90"/>
    <hyperlink ref="D93" r:id="rId91"/>
    <hyperlink ref="D91" r:id="rId92"/>
    <hyperlink ref="J94" r:id="rId93"/>
    <hyperlink ref="D99" r:id="rId94" display="komunalno.drustvo.kijevo{@si.t-com.hr"/>
    <hyperlink ref="G99" r:id="rId95" display="komunalno.drustvo.kijevo{@si.t-com.hr"/>
    <hyperlink ref="G98" r:id="rId96"/>
    <hyperlink ref="J98" r:id="rId97"/>
    <hyperlink ref="G96" r:id="rId98"/>
    <hyperlink ref="D96" r:id="rId99"/>
    <hyperlink ref="J97" r:id="rId100"/>
    <hyperlink ref="J102" r:id="rId101"/>
    <hyperlink ref="G102" r:id="rId102"/>
    <hyperlink ref="J101" r:id="rId103"/>
    <hyperlink ref="G101" r:id="rId104"/>
    <hyperlink ref="D101" r:id="rId105"/>
    <hyperlink ref="J104" r:id="rId106" display="www.komrad.hr"/>
    <hyperlink ref="J105" r:id="rId107"/>
    <hyperlink ref="G103" r:id="rId108" display="majetic@papuk-doo.hr"/>
    <hyperlink ref="J103" r:id="rId109"/>
    <hyperlink ref="J106" r:id="rId110"/>
    <hyperlink ref="J107" r:id="rId111"/>
    <hyperlink ref="J112" r:id="rId112"/>
    <hyperlink ref="G109" r:id="rId113"/>
    <hyperlink ref="J108" r:id="rId114"/>
    <hyperlink ref="J113" r:id="rId115"/>
    <hyperlink ref="J114" r:id="rId116"/>
    <hyperlink ref="G114" r:id="rId117" display="tehnicki.saktor@vodovodiodvodnja.t-com.hr"/>
    <hyperlink ref="J124" r:id="rId118"/>
    <hyperlink ref="J123" r:id="rId119"/>
    <hyperlink ref="J128" r:id="rId120"/>
    <hyperlink ref="J127" r:id="rId121"/>
    <hyperlink ref="J135" r:id="rId122"/>
    <hyperlink ref="G136" r:id="rId123" display="ivka.crnogaj@viozz.hr"/>
    <hyperlink ref="G137" r:id="rId124" display="zdravka.pankretic@viozz.hr"/>
    <hyperlink ref="G135" r:id="rId125"/>
    <hyperlink ref="J136:J137" r:id="rId126" display="www.viozz.hr"/>
    <hyperlink ref="J126" r:id="rId127"/>
    <hyperlink ref="J125" r:id="rId128"/>
    <hyperlink ref="D2" r:id="rId129"/>
    <hyperlink ref="G2" r:id="rId130"/>
    <hyperlink ref="J2" r:id="rId131"/>
    <hyperlink ref="L2" r:id="rId132"/>
    <hyperlink ref="D3" r:id="rId133" display="vodovod-vg@gmail.com"/>
    <hyperlink ref="J21" r:id="rId134"/>
    <hyperlink ref="D29" r:id="rId135"/>
    <hyperlink ref="G29" r:id="rId136"/>
    <hyperlink ref="J29" r:id="rId137"/>
    <hyperlink ref="D138" r:id="rId138" display="mailto:info@janjina.hr"/>
    <hyperlink ref="G138" r:id="rId139" display="mailto:info@janjina.hr"/>
    <hyperlink ref="D80" r:id="rId140"/>
    <hyperlink ref="G80" r:id="rId141"/>
  </hyperlinks>
  <pageMargins left="0.70866141732283472" right="0.70866141732283472" top="0.74803149606299213" bottom="0.74803149606299213" header="0.31496062992125984" footer="0.31496062992125984"/>
  <pageSetup paperSize="9" fitToHeight="0" orientation="landscape" r:id="rId142"/>
  <legacyDrawing r:id="rId14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DQ374"/>
  <sheetViews>
    <sheetView showWhiteSpace="0" view="pageLayout" topLeftCell="AB1" zoomScaleNormal="100" workbookViewId="0">
      <selection activeCell="AO214" sqref="AO214"/>
    </sheetView>
  </sheetViews>
  <sheetFormatPr defaultRowHeight="12.75" x14ac:dyDescent="0.2"/>
  <cols>
    <col min="1" max="1" width="11" style="63" customWidth="1"/>
    <col min="2" max="2" width="20.42578125" style="10" bestFit="1" customWidth="1"/>
    <col min="3" max="3" width="14.7109375" style="154" customWidth="1"/>
    <col min="4" max="4" width="44.140625" style="10" bestFit="1" customWidth="1"/>
    <col min="5" max="5" width="15.42578125" style="114" bestFit="1" customWidth="1"/>
    <col min="6" max="6" width="12.42578125" style="114" bestFit="1" customWidth="1"/>
    <col min="7" max="7" width="14.140625" style="114" bestFit="1" customWidth="1"/>
    <col min="8" max="8" width="12.42578125" style="114" bestFit="1" customWidth="1"/>
    <col min="9" max="9" width="9.140625" style="114" bestFit="1" customWidth="1"/>
    <col min="10" max="10" width="28" style="114" customWidth="1"/>
    <col min="11" max="11" width="9.7109375" style="114" customWidth="1"/>
    <col min="12" max="12" width="10.7109375" style="114" bestFit="1" customWidth="1"/>
    <col min="13" max="13" width="12.42578125" style="114" bestFit="1" customWidth="1"/>
    <col min="14" max="14" width="9.7109375" style="114" bestFit="1" customWidth="1"/>
    <col min="15" max="15" width="13.7109375" style="114" bestFit="1" customWidth="1"/>
    <col min="16" max="16" width="8.28515625" style="114" bestFit="1" customWidth="1"/>
    <col min="17" max="17" width="9" style="114" bestFit="1" customWidth="1"/>
    <col min="18" max="18" width="12.5703125" style="114" bestFit="1" customWidth="1"/>
    <col min="19" max="19" width="17.5703125" style="114" bestFit="1" customWidth="1"/>
    <col min="20" max="20" width="10.42578125" style="114" bestFit="1" customWidth="1"/>
    <col min="21" max="21" width="11.7109375" style="114" bestFit="1" customWidth="1"/>
    <col min="22" max="22" width="10.42578125" style="114" customWidth="1"/>
    <col min="23" max="23" width="19.140625" style="114" bestFit="1" customWidth="1"/>
    <col min="24" max="24" width="12.7109375" style="114" bestFit="1" customWidth="1"/>
    <col min="25" max="25" width="13.7109375" style="114" bestFit="1" customWidth="1"/>
    <col min="26" max="26" width="18.42578125" style="114" bestFit="1" customWidth="1"/>
    <col min="27" max="27" width="16.85546875" style="114" bestFit="1" customWidth="1"/>
    <col min="28" max="28" width="28.85546875" style="114" bestFit="1" customWidth="1"/>
    <col min="29" max="29" width="16.85546875" style="114" bestFit="1" customWidth="1"/>
    <col min="30" max="30" width="21.28515625" style="114" bestFit="1" customWidth="1"/>
    <col min="31" max="31" width="23.42578125" style="114" customWidth="1"/>
    <col min="32" max="32" width="16.42578125" style="114" customWidth="1"/>
    <col min="33" max="33" width="12.28515625" style="114" customWidth="1"/>
    <col min="34" max="36" width="10" style="114" customWidth="1"/>
    <col min="37" max="37" width="11.140625" style="114" customWidth="1"/>
    <col min="38" max="38" width="14.28515625" style="114" customWidth="1"/>
    <col min="39" max="39" width="15" style="114" customWidth="1"/>
    <col min="40" max="40" width="15.42578125" style="114" customWidth="1"/>
    <col min="41" max="41" width="17.28515625" style="114" customWidth="1"/>
    <col min="42" max="42" width="38" style="115" bestFit="1" customWidth="1"/>
    <col min="43" max="43" width="27.42578125" style="36" customWidth="1"/>
    <col min="44" max="16384" width="9.140625" style="3"/>
  </cols>
  <sheetData>
    <row r="1" spans="1:46" s="301" customFormat="1" ht="78.75" customHeight="1" x14ac:dyDescent="0.2">
      <c r="A1" s="112" t="s">
        <v>0</v>
      </c>
      <c r="B1" s="737" t="s">
        <v>332</v>
      </c>
      <c r="C1" s="112" t="s">
        <v>840</v>
      </c>
      <c r="D1" s="112" t="s">
        <v>839</v>
      </c>
      <c r="E1" s="112" t="s">
        <v>464</v>
      </c>
      <c r="F1" s="112" t="s">
        <v>458</v>
      </c>
      <c r="G1" s="112" t="s">
        <v>837</v>
      </c>
      <c r="H1" s="112" t="s">
        <v>460</v>
      </c>
      <c r="I1" s="113" t="s">
        <v>2193</v>
      </c>
      <c r="J1" s="112" t="s">
        <v>697</v>
      </c>
      <c r="K1" s="112" t="s">
        <v>856</v>
      </c>
      <c r="L1" s="112" t="s">
        <v>459</v>
      </c>
      <c r="M1" s="112" t="s">
        <v>838</v>
      </c>
      <c r="N1" s="112" t="s">
        <v>855</v>
      </c>
      <c r="O1" s="112" t="s">
        <v>854</v>
      </c>
      <c r="P1" s="112" t="s">
        <v>695</v>
      </c>
      <c r="Q1" s="112" t="s">
        <v>2186</v>
      </c>
      <c r="R1" s="112" t="s">
        <v>455</v>
      </c>
      <c r="S1" s="112" t="s">
        <v>2188</v>
      </c>
      <c r="T1" s="112" t="s">
        <v>456</v>
      </c>
      <c r="U1" s="112" t="s">
        <v>457</v>
      </c>
      <c r="V1" s="112" t="s">
        <v>853</v>
      </c>
      <c r="W1" s="112" t="s">
        <v>2194</v>
      </c>
      <c r="X1" s="112" t="s">
        <v>698</v>
      </c>
      <c r="Y1" s="113" t="s">
        <v>2187</v>
      </c>
      <c r="Z1" s="112" t="s">
        <v>852</v>
      </c>
      <c r="AA1" s="112" t="s">
        <v>851</v>
      </c>
      <c r="AB1" s="112" t="s">
        <v>850</v>
      </c>
      <c r="AC1" s="112" t="s">
        <v>849</v>
      </c>
      <c r="AD1" s="112" t="s">
        <v>848</v>
      </c>
      <c r="AE1" s="112" t="s">
        <v>747</v>
      </c>
      <c r="AF1" s="112" t="s">
        <v>696</v>
      </c>
      <c r="AG1" s="112" t="s">
        <v>847</v>
      </c>
      <c r="AH1" s="112" t="s">
        <v>846</v>
      </c>
      <c r="AI1" s="112" t="s">
        <v>462</v>
      </c>
      <c r="AJ1" s="112" t="s">
        <v>463</v>
      </c>
      <c r="AK1" s="112" t="s">
        <v>461</v>
      </c>
      <c r="AL1" s="112" t="s">
        <v>843</v>
      </c>
      <c r="AM1" s="112" t="s">
        <v>842</v>
      </c>
      <c r="AN1" s="112" t="s">
        <v>844</v>
      </c>
      <c r="AO1" s="112" t="s">
        <v>751</v>
      </c>
      <c r="AP1" s="112" t="s">
        <v>841</v>
      </c>
      <c r="AQ1" s="738"/>
    </row>
    <row r="2" spans="1:46" s="314" customFormat="1" ht="85.5" hidden="1" customHeight="1" x14ac:dyDescent="0.2">
      <c r="A2" s="71" t="s">
        <v>7</v>
      </c>
      <c r="B2" s="71" t="s">
        <v>326</v>
      </c>
      <c r="C2" s="71" t="s">
        <v>23</v>
      </c>
      <c r="D2" s="303" t="s">
        <v>2243</v>
      </c>
      <c r="E2" s="72"/>
      <c r="F2" s="72"/>
      <c r="G2" s="72"/>
      <c r="H2" s="72"/>
      <c r="I2" s="92"/>
      <c r="J2" s="72"/>
      <c r="K2" s="116"/>
      <c r="L2" s="641"/>
      <c r="M2" s="74"/>
      <c r="N2" s="116"/>
      <c r="O2" s="72"/>
      <c r="P2" s="72"/>
      <c r="Q2" s="72"/>
      <c r="R2" s="72"/>
      <c r="S2" s="72"/>
      <c r="T2" s="72"/>
      <c r="U2" s="116"/>
      <c r="V2" s="116"/>
      <c r="W2" s="116"/>
      <c r="X2" s="116"/>
      <c r="Y2" s="116"/>
      <c r="Z2" s="116"/>
      <c r="AA2" s="116"/>
      <c r="AB2" s="116"/>
      <c r="AC2" s="116"/>
      <c r="AD2" s="116"/>
      <c r="AE2" s="116"/>
      <c r="AF2" s="116"/>
      <c r="AG2" s="116"/>
      <c r="AH2" s="116"/>
      <c r="AI2" s="116"/>
      <c r="AJ2" s="116"/>
      <c r="AK2" s="116"/>
      <c r="AL2" s="116"/>
      <c r="AM2" s="116"/>
      <c r="AN2" s="116"/>
      <c r="AO2" s="116"/>
      <c r="AP2" s="117"/>
      <c r="AQ2" s="313"/>
    </row>
    <row r="3" spans="1:46" s="301" customFormat="1" ht="126" hidden="1" customHeight="1" x14ac:dyDescent="0.2">
      <c r="A3" s="71" t="s">
        <v>7</v>
      </c>
      <c r="B3" s="71" t="s">
        <v>328</v>
      </c>
      <c r="C3" s="71" t="s">
        <v>23</v>
      </c>
      <c r="D3" s="158" t="s">
        <v>2754</v>
      </c>
      <c r="E3" s="117"/>
      <c r="F3" s="116"/>
      <c r="G3" s="116"/>
      <c r="H3" s="72"/>
      <c r="I3" s="92"/>
      <c r="J3" s="72"/>
      <c r="K3" s="72"/>
      <c r="L3" s="642"/>
      <c r="M3" s="93"/>
      <c r="N3" s="114"/>
      <c r="O3" s="72"/>
      <c r="P3" s="72"/>
      <c r="Q3" s="72"/>
      <c r="R3" s="281"/>
      <c r="S3" s="72"/>
      <c r="T3" s="72"/>
      <c r="U3" s="114"/>
      <c r="V3" s="114"/>
      <c r="W3" s="114"/>
      <c r="X3" s="114"/>
      <c r="Y3" s="114"/>
      <c r="Z3" s="114"/>
      <c r="AA3" s="114"/>
      <c r="AB3" s="114"/>
      <c r="AC3" s="114"/>
      <c r="AD3" s="114"/>
      <c r="AE3" s="114"/>
      <c r="AF3" s="114"/>
      <c r="AG3" s="114"/>
      <c r="AH3" s="114"/>
      <c r="AI3" s="114"/>
      <c r="AJ3" s="114"/>
      <c r="AK3" s="114"/>
      <c r="AL3" s="114"/>
      <c r="AM3" s="114"/>
      <c r="AN3" s="114"/>
      <c r="AO3" s="114"/>
      <c r="AP3" s="317"/>
    </row>
    <row r="4" spans="1:46" ht="51" hidden="1" x14ac:dyDescent="0.2">
      <c r="A4" s="153" t="s">
        <v>7</v>
      </c>
      <c r="B4" s="71" t="s">
        <v>2131</v>
      </c>
      <c r="C4" s="153" t="s">
        <v>24</v>
      </c>
      <c r="D4" s="162" t="s">
        <v>466</v>
      </c>
      <c r="E4" s="72"/>
      <c r="F4" s="72"/>
      <c r="G4" s="72"/>
      <c r="H4" s="72"/>
      <c r="I4" s="92"/>
      <c r="J4" s="72"/>
      <c r="K4" s="72"/>
      <c r="L4" s="641"/>
      <c r="M4" s="74"/>
      <c r="O4" s="72"/>
      <c r="P4" s="72"/>
      <c r="Q4" s="72"/>
      <c r="R4" s="72"/>
      <c r="S4" s="72"/>
      <c r="T4" s="72"/>
    </row>
    <row r="5" spans="1:46" ht="165.75" hidden="1" x14ac:dyDescent="0.2">
      <c r="A5" s="153" t="s">
        <v>7</v>
      </c>
      <c r="B5" s="71" t="s">
        <v>2131</v>
      </c>
      <c r="C5" s="153" t="s">
        <v>25</v>
      </c>
      <c r="D5" s="162" t="s">
        <v>467</v>
      </c>
      <c r="E5" s="72"/>
      <c r="F5" s="72"/>
      <c r="G5" s="72"/>
      <c r="H5" s="72"/>
      <c r="I5" s="92"/>
      <c r="J5" s="72"/>
      <c r="K5" s="72"/>
      <c r="L5" s="641"/>
      <c r="M5" s="74"/>
      <c r="O5" s="72"/>
      <c r="P5" s="72"/>
      <c r="Q5" s="72"/>
      <c r="R5" s="72"/>
      <c r="S5" s="72"/>
      <c r="T5" s="72"/>
    </row>
    <row r="6" spans="1:46" ht="114.75" hidden="1" x14ac:dyDescent="0.2">
      <c r="A6" s="4" t="s">
        <v>7</v>
      </c>
      <c r="B6" s="5" t="s">
        <v>329</v>
      </c>
      <c r="C6" s="71" t="s">
        <v>26</v>
      </c>
      <c r="D6" s="162" t="s">
        <v>468</v>
      </c>
      <c r="E6" s="72"/>
      <c r="F6" s="72"/>
      <c r="G6" s="72"/>
      <c r="H6" s="72"/>
      <c r="I6" s="92"/>
      <c r="J6" s="72"/>
      <c r="K6" s="72"/>
      <c r="L6" s="641"/>
      <c r="M6" s="72"/>
      <c r="N6" s="116"/>
      <c r="O6" s="72"/>
      <c r="P6" s="72"/>
      <c r="Q6" s="72"/>
      <c r="R6" s="146"/>
      <c r="S6" s="72"/>
      <c r="T6" s="72"/>
      <c r="U6" s="116"/>
      <c r="V6" s="116"/>
      <c r="W6" s="116"/>
      <c r="X6" s="116"/>
      <c r="Y6" s="116"/>
      <c r="Z6" s="116"/>
      <c r="AA6" s="116"/>
      <c r="AB6" s="116"/>
      <c r="AC6" s="116"/>
      <c r="AD6" s="116"/>
      <c r="AE6" s="116"/>
      <c r="AF6" s="116"/>
      <c r="AG6" s="116"/>
      <c r="AH6" s="116"/>
      <c r="AI6" s="116"/>
      <c r="AJ6" s="116"/>
      <c r="AK6" s="116"/>
      <c r="AL6" s="116"/>
      <c r="AM6" s="116"/>
      <c r="AN6" s="116"/>
      <c r="AO6" s="116"/>
      <c r="AP6" s="117"/>
    </row>
    <row r="7" spans="1:46" ht="51" hidden="1" x14ac:dyDescent="0.2">
      <c r="A7" s="4" t="s">
        <v>7</v>
      </c>
      <c r="B7" s="84" t="s">
        <v>329</v>
      </c>
      <c r="C7" s="71" t="s">
        <v>27</v>
      </c>
      <c r="D7" s="303" t="s">
        <v>469</v>
      </c>
      <c r="E7" s="72"/>
      <c r="F7" s="72"/>
      <c r="G7" s="72"/>
      <c r="H7" s="72"/>
      <c r="I7" s="92"/>
      <c r="J7" s="72"/>
      <c r="K7" s="72"/>
      <c r="L7" s="641"/>
      <c r="M7" s="72"/>
      <c r="N7" s="116"/>
      <c r="O7" s="72"/>
      <c r="P7" s="72"/>
      <c r="Q7" s="118"/>
      <c r="R7" s="74"/>
      <c r="S7" s="72"/>
      <c r="T7" s="72"/>
      <c r="U7" s="116"/>
      <c r="V7" s="116"/>
      <c r="W7" s="116"/>
      <c r="X7" s="116"/>
      <c r="Y7" s="116"/>
      <c r="Z7" s="116"/>
      <c r="AA7" s="116"/>
      <c r="AB7" s="116"/>
      <c r="AC7" s="116"/>
      <c r="AD7" s="116"/>
      <c r="AE7" s="116"/>
      <c r="AF7" s="116"/>
      <c r="AG7" s="116"/>
      <c r="AH7" s="116"/>
      <c r="AI7" s="116"/>
      <c r="AJ7" s="116"/>
      <c r="AK7" s="116"/>
      <c r="AL7" s="116"/>
      <c r="AM7" s="116"/>
      <c r="AN7" s="116"/>
      <c r="AO7" s="116"/>
      <c r="AP7" s="117"/>
    </row>
    <row r="8" spans="1:46" ht="42" hidden="1" customHeight="1" x14ac:dyDescent="0.2">
      <c r="A8" s="4" t="s">
        <v>7</v>
      </c>
      <c r="B8" s="84" t="s">
        <v>329</v>
      </c>
      <c r="C8" s="71" t="s">
        <v>28</v>
      </c>
      <c r="D8" s="303" t="s">
        <v>470</v>
      </c>
      <c r="E8" s="72"/>
      <c r="F8" s="72"/>
      <c r="G8" s="72"/>
      <c r="H8" s="72"/>
      <c r="I8" s="92"/>
      <c r="J8" s="72"/>
      <c r="K8" s="72"/>
      <c r="L8" s="641"/>
      <c r="M8" s="72"/>
      <c r="N8" s="116"/>
      <c r="O8" s="72"/>
      <c r="P8" s="72"/>
      <c r="Q8" s="72"/>
      <c r="R8" s="146"/>
      <c r="S8" s="72"/>
      <c r="T8" s="72"/>
      <c r="U8" s="116"/>
      <c r="V8" s="116"/>
      <c r="W8" s="116"/>
      <c r="X8" s="116"/>
      <c r="Y8" s="116"/>
      <c r="Z8" s="116"/>
      <c r="AA8" s="116"/>
      <c r="AB8" s="116"/>
      <c r="AC8" s="116"/>
      <c r="AD8" s="116"/>
      <c r="AE8" s="116"/>
      <c r="AF8" s="116"/>
      <c r="AG8" s="116"/>
      <c r="AH8" s="116"/>
      <c r="AI8" s="116"/>
      <c r="AJ8" s="116"/>
      <c r="AK8" s="116"/>
      <c r="AL8" s="116"/>
      <c r="AM8" s="116"/>
      <c r="AN8" s="116"/>
      <c r="AO8" s="116"/>
      <c r="AP8" s="117"/>
    </row>
    <row r="9" spans="1:46" s="314" customFormat="1" ht="51" hidden="1" customHeight="1" x14ac:dyDescent="0.2">
      <c r="A9" s="71" t="s">
        <v>7</v>
      </c>
      <c r="B9" s="71" t="s">
        <v>330</v>
      </c>
      <c r="C9" s="71" t="s">
        <v>29</v>
      </c>
      <c r="D9" s="303" t="s">
        <v>2244</v>
      </c>
      <c r="E9" s="72"/>
      <c r="F9" s="72"/>
      <c r="G9" s="72"/>
      <c r="H9" s="72"/>
      <c r="I9" s="92"/>
      <c r="J9" s="72"/>
      <c r="K9" s="72"/>
      <c r="L9" s="641"/>
      <c r="M9" s="74"/>
      <c r="N9" s="116"/>
      <c r="O9" s="72"/>
      <c r="P9" s="72"/>
      <c r="Q9" s="72"/>
      <c r="R9" s="72"/>
      <c r="S9" s="72"/>
      <c r="T9" s="72"/>
      <c r="U9" s="116"/>
      <c r="V9" s="116"/>
      <c r="W9" s="116"/>
      <c r="X9" s="116"/>
      <c r="Y9" s="116"/>
      <c r="Z9" s="116"/>
      <c r="AA9" s="116"/>
      <c r="AB9" s="116"/>
      <c r="AC9" s="116"/>
      <c r="AD9" s="116"/>
      <c r="AE9" s="116"/>
      <c r="AF9" s="116"/>
      <c r="AG9" s="116"/>
      <c r="AH9" s="116"/>
      <c r="AI9" s="312"/>
      <c r="AJ9" s="312"/>
      <c r="AK9" s="116"/>
      <c r="AL9" s="116"/>
      <c r="AM9" s="116"/>
      <c r="AN9" s="116"/>
      <c r="AO9" s="116"/>
      <c r="AP9" s="117"/>
      <c r="AQ9" s="313"/>
    </row>
    <row r="10" spans="1:46" s="314" customFormat="1" ht="51" hidden="1" customHeight="1" x14ac:dyDescent="0.2">
      <c r="A10" s="71" t="s">
        <v>7</v>
      </c>
      <c r="B10" s="71" t="s">
        <v>331</v>
      </c>
      <c r="C10" s="71" t="s">
        <v>30</v>
      </c>
      <c r="D10" s="303" t="s">
        <v>2673</v>
      </c>
      <c r="E10" s="72"/>
      <c r="F10" s="72"/>
      <c r="G10" s="72"/>
      <c r="H10" s="72"/>
      <c r="I10" s="92"/>
      <c r="J10" s="72"/>
      <c r="K10" s="72"/>
      <c r="L10" s="641"/>
      <c r="M10" s="74"/>
      <c r="N10" s="116"/>
      <c r="O10" s="72"/>
      <c r="P10" s="72"/>
      <c r="Q10" s="72"/>
      <c r="R10" s="72"/>
      <c r="S10" s="72"/>
      <c r="T10" s="72"/>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313"/>
    </row>
    <row r="11" spans="1:46" s="301" customFormat="1" ht="90" hidden="1" customHeight="1" x14ac:dyDescent="0.2">
      <c r="A11" s="71" t="s">
        <v>7</v>
      </c>
      <c r="B11" s="116" t="s">
        <v>2361</v>
      </c>
      <c r="C11" s="71" t="s">
        <v>31</v>
      </c>
      <c r="D11" s="162" t="s">
        <v>2245</v>
      </c>
      <c r="E11" s="72"/>
      <c r="F11" s="72"/>
      <c r="G11" s="72"/>
      <c r="H11" s="72"/>
      <c r="I11" s="92"/>
      <c r="J11" s="72"/>
      <c r="K11" s="72"/>
      <c r="L11" s="641"/>
      <c r="M11" s="74"/>
      <c r="N11" s="114"/>
      <c r="O11" s="72"/>
      <c r="P11" s="72"/>
      <c r="Q11" s="72"/>
      <c r="R11" s="72"/>
      <c r="S11" s="72"/>
      <c r="T11" s="72"/>
      <c r="U11" s="114"/>
      <c r="V11" s="114"/>
      <c r="W11" s="114"/>
      <c r="X11" s="114"/>
      <c r="Y11" s="114"/>
      <c r="Z11" s="114"/>
      <c r="AA11" s="114"/>
      <c r="AB11" s="114"/>
      <c r="AC11" s="114"/>
      <c r="AD11" s="114"/>
      <c r="AE11" s="114"/>
      <c r="AF11" s="114"/>
      <c r="AG11" s="114"/>
      <c r="AH11" s="114"/>
      <c r="AI11" s="114"/>
      <c r="AJ11" s="114"/>
      <c r="AK11" s="114"/>
      <c r="AL11" s="114"/>
      <c r="AM11" s="114"/>
      <c r="AN11" s="114"/>
      <c r="AO11" s="114"/>
      <c r="AP11" s="115"/>
      <c r="AQ11" s="64"/>
    </row>
    <row r="12" spans="1:46" s="329" customFormat="1" ht="51.75" hidden="1" customHeight="1" x14ac:dyDescent="0.2">
      <c r="A12" s="323" t="s">
        <v>12</v>
      </c>
      <c r="B12" s="324" t="s">
        <v>2757</v>
      </c>
      <c r="C12" s="325" t="s">
        <v>32</v>
      </c>
      <c r="D12" s="325" t="s">
        <v>471</v>
      </c>
      <c r="E12" s="326"/>
      <c r="F12" s="326"/>
      <c r="G12" s="326"/>
      <c r="H12" s="326"/>
      <c r="I12" s="92"/>
      <c r="J12" s="326"/>
      <c r="K12" s="326"/>
      <c r="L12" s="643"/>
      <c r="M12" s="327"/>
      <c r="N12" s="116"/>
      <c r="O12" s="326"/>
      <c r="P12" s="326"/>
      <c r="Q12" s="326"/>
      <c r="R12" s="326"/>
      <c r="S12" s="326"/>
      <c r="T12" s="32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328"/>
      <c r="AR12" s="328"/>
      <c r="AS12" s="328"/>
      <c r="AT12" s="328"/>
    </row>
    <row r="13" spans="1:46" s="436" customFormat="1" ht="39.75" hidden="1" customHeight="1" x14ac:dyDescent="0.2">
      <c r="A13" s="156" t="s">
        <v>12</v>
      </c>
      <c r="B13" s="60" t="s">
        <v>323</v>
      </c>
      <c r="C13" s="60" t="s">
        <v>322</v>
      </c>
      <c r="D13" s="430" t="s">
        <v>2246</v>
      </c>
      <c r="E13" s="61"/>
      <c r="F13" s="61"/>
      <c r="G13" s="61"/>
      <c r="H13" s="61"/>
      <c r="I13" s="61"/>
      <c r="J13" s="61"/>
      <c r="K13" s="61"/>
      <c r="L13" s="644"/>
      <c r="M13" s="62"/>
      <c r="N13" s="117"/>
      <c r="O13" s="61"/>
      <c r="P13" s="61"/>
      <c r="Q13" s="61"/>
      <c r="R13" s="61"/>
      <c r="S13" s="61"/>
      <c r="T13" s="61"/>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432"/>
    </row>
    <row r="14" spans="1:46" s="320" customFormat="1" ht="94.5" hidden="1" customHeight="1" x14ac:dyDescent="0.2">
      <c r="A14" s="4" t="s">
        <v>12</v>
      </c>
      <c r="B14" s="7" t="s">
        <v>2378</v>
      </c>
      <c r="C14" s="60" t="s">
        <v>33</v>
      </c>
      <c r="D14" s="303" t="s">
        <v>2247</v>
      </c>
      <c r="E14" s="80"/>
      <c r="F14" s="80"/>
      <c r="G14" s="80"/>
      <c r="H14" s="80"/>
      <c r="I14" s="80"/>
      <c r="J14" s="80"/>
      <c r="K14" s="80"/>
      <c r="L14" s="644"/>
      <c r="M14" s="81"/>
      <c r="N14" s="117"/>
      <c r="O14" s="80"/>
      <c r="P14" s="80"/>
      <c r="Q14" s="80"/>
      <c r="R14" s="80"/>
      <c r="S14" s="80"/>
      <c r="T14" s="80"/>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row>
    <row r="15" spans="1:46" s="322" customFormat="1" ht="63.75" hidden="1" x14ac:dyDescent="0.2">
      <c r="A15" s="71" t="s">
        <v>12</v>
      </c>
      <c r="B15" s="60" t="s">
        <v>2757</v>
      </c>
      <c r="C15" s="60" t="s">
        <v>34</v>
      </c>
      <c r="D15" s="303" t="s">
        <v>472</v>
      </c>
      <c r="E15" s="80"/>
      <c r="F15" s="80"/>
      <c r="G15" s="80"/>
      <c r="H15" s="80"/>
      <c r="I15" s="80"/>
      <c r="J15" s="80"/>
      <c r="K15" s="80"/>
      <c r="L15" s="644"/>
      <c r="M15" s="81"/>
      <c r="N15" s="117"/>
      <c r="O15" s="80"/>
      <c r="P15" s="80"/>
      <c r="Q15" s="80"/>
      <c r="R15" s="80"/>
      <c r="S15" s="80"/>
      <c r="T15" s="80"/>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row>
    <row r="16" spans="1:46" s="320" customFormat="1" ht="90" hidden="1" customHeight="1" x14ac:dyDescent="0.2">
      <c r="A16" s="4" t="s">
        <v>12</v>
      </c>
      <c r="B16" s="7" t="s">
        <v>2378</v>
      </c>
      <c r="C16" s="60" t="s">
        <v>35</v>
      </c>
      <c r="D16" s="303" t="s">
        <v>473</v>
      </c>
      <c r="E16" s="80"/>
      <c r="F16" s="80"/>
      <c r="G16" s="80"/>
      <c r="H16" s="80"/>
      <c r="I16" s="80"/>
      <c r="J16" s="80"/>
      <c r="K16" s="80"/>
      <c r="L16" s="644"/>
      <c r="M16" s="81"/>
      <c r="N16" s="117"/>
      <c r="O16" s="80"/>
      <c r="P16" s="80"/>
      <c r="Q16" s="80"/>
      <c r="R16" s="80"/>
      <c r="S16" s="80"/>
      <c r="T16" s="80"/>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row>
    <row r="17" spans="1:43" ht="51" hidden="1" customHeight="1" x14ac:dyDescent="0.2">
      <c r="A17" s="59" t="s">
        <v>19</v>
      </c>
      <c r="B17" s="71" t="s">
        <v>333</v>
      </c>
      <c r="C17" s="59" t="s">
        <v>36</v>
      </c>
      <c r="D17" s="339" t="s">
        <v>474</v>
      </c>
      <c r="E17" s="107"/>
      <c r="F17" s="107"/>
      <c r="G17" s="107"/>
      <c r="H17" s="107"/>
      <c r="I17" s="109"/>
      <c r="J17" s="107"/>
      <c r="K17" s="107"/>
      <c r="L17" s="641"/>
      <c r="M17" s="108"/>
      <c r="O17" s="107"/>
      <c r="P17" s="107"/>
      <c r="Q17" s="107"/>
      <c r="R17" s="107"/>
      <c r="S17" s="107"/>
      <c r="T17" s="107"/>
    </row>
    <row r="18" spans="1:43" ht="39" hidden="1" customHeight="1" x14ac:dyDescent="0.2">
      <c r="A18" s="59" t="s">
        <v>19</v>
      </c>
      <c r="B18" s="59" t="s">
        <v>333</v>
      </c>
      <c r="C18" s="59" t="s">
        <v>37</v>
      </c>
      <c r="D18" s="59" t="s">
        <v>475</v>
      </c>
      <c r="E18" s="107"/>
      <c r="F18" s="340"/>
      <c r="G18" s="340"/>
      <c r="H18" s="107"/>
      <c r="I18" s="109"/>
      <c r="J18" s="107"/>
      <c r="K18" s="107"/>
      <c r="L18" s="641"/>
      <c r="M18" s="108"/>
      <c r="O18" s="107"/>
      <c r="P18" s="107"/>
      <c r="Q18" s="107"/>
      <c r="R18" s="107"/>
      <c r="S18" s="107"/>
      <c r="T18" s="107"/>
    </row>
    <row r="19" spans="1:43" s="305" customFormat="1" ht="51" hidden="1" customHeight="1" x14ac:dyDescent="0.2">
      <c r="A19" s="4" t="s">
        <v>19</v>
      </c>
      <c r="B19" s="84" t="s">
        <v>334</v>
      </c>
      <c r="C19" s="71" t="s">
        <v>38</v>
      </c>
      <c r="D19" s="335" t="s">
        <v>476</v>
      </c>
      <c r="E19" s="72"/>
      <c r="F19" s="72"/>
      <c r="G19" s="72"/>
      <c r="H19" s="72"/>
      <c r="I19" s="92"/>
      <c r="J19" s="72"/>
      <c r="K19" s="72"/>
      <c r="L19" s="641"/>
      <c r="M19" s="74"/>
      <c r="N19" s="131"/>
      <c r="O19" s="72"/>
      <c r="P19" s="72"/>
      <c r="Q19" s="72"/>
      <c r="R19" s="72"/>
      <c r="S19" s="72"/>
      <c r="T19" s="72"/>
      <c r="U19" s="116"/>
      <c r="V19" s="116"/>
      <c r="W19" s="116"/>
      <c r="X19" s="116"/>
      <c r="Y19" s="116"/>
      <c r="Z19" s="116"/>
      <c r="AA19" s="116"/>
      <c r="AB19" s="116"/>
      <c r="AC19" s="116"/>
      <c r="AD19" s="116"/>
      <c r="AE19" s="116"/>
      <c r="AF19" s="116"/>
      <c r="AG19" s="116"/>
      <c r="AH19" s="116"/>
      <c r="AI19" s="116"/>
      <c r="AJ19" s="116"/>
      <c r="AK19" s="116"/>
      <c r="AL19" s="116"/>
      <c r="AM19" s="116"/>
      <c r="AN19" s="116"/>
      <c r="AO19" s="116"/>
      <c r="AP19" s="117"/>
      <c r="AQ19" s="304"/>
    </row>
    <row r="20" spans="1:43" s="305" customFormat="1" ht="51" hidden="1" customHeight="1" x14ac:dyDescent="0.2">
      <c r="A20" s="4" t="s">
        <v>19</v>
      </c>
      <c r="B20" s="84" t="s">
        <v>334</v>
      </c>
      <c r="C20" s="71" t="s">
        <v>39</v>
      </c>
      <c r="D20" s="315" t="s">
        <v>477</v>
      </c>
      <c r="E20" s="72"/>
      <c r="F20" s="72"/>
      <c r="G20" s="72"/>
      <c r="H20" s="72"/>
      <c r="I20" s="92"/>
      <c r="J20" s="72"/>
      <c r="K20" s="72"/>
      <c r="L20" s="641"/>
      <c r="M20" s="74"/>
      <c r="N20" s="131"/>
      <c r="O20" s="72"/>
      <c r="P20" s="72"/>
      <c r="Q20" s="72"/>
      <c r="R20" s="72"/>
      <c r="S20" s="72"/>
      <c r="T20" s="72"/>
      <c r="U20" s="116"/>
      <c r="V20" s="116"/>
      <c r="W20" s="116"/>
      <c r="X20" s="116"/>
      <c r="Y20" s="116"/>
      <c r="Z20" s="116"/>
      <c r="AA20" s="116"/>
      <c r="AB20" s="116"/>
      <c r="AC20" s="116"/>
      <c r="AD20" s="116"/>
      <c r="AE20" s="116"/>
      <c r="AF20" s="116"/>
      <c r="AG20" s="116"/>
      <c r="AH20" s="116"/>
      <c r="AI20" s="116"/>
      <c r="AJ20" s="116"/>
      <c r="AK20" s="116"/>
      <c r="AL20" s="116"/>
      <c r="AM20" s="116"/>
      <c r="AN20" s="116"/>
      <c r="AO20" s="116"/>
      <c r="AP20" s="117"/>
      <c r="AQ20" s="304"/>
    </row>
    <row r="21" spans="1:43" s="314" customFormat="1" ht="84" hidden="1" customHeight="1" x14ac:dyDescent="0.2">
      <c r="A21" s="71" t="s">
        <v>19</v>
      </c>
      <c r="B21" s="71" t="s">
        <v>335</v>
      </c>
      <c r="C21" s="71" t="s">
        <v>40</v>
      </c>
      <c r="D21" s="71" t="s">
        <v>2008</v>
      </c>
      <c r="E21" s="72"/>
      <c r="F21" s="72"/>
      <c r="G21" s="72"/>
      <c r="H21" s="72"/>
      <c r="I21" s="92"/>
      <c r="J21" s="72"/>
      <c r="K21" s="72"/>
      <c r="L21" s="641"/>
      <c r="M21" s="74"/>
      <c r="N21" s="116"/>
      <c r="O21" s="72"/>
      <c r="P21" s="72"/>
      <c r="Q21" s="72"/>
      <c r="R21" s="72"/>
      <c r="S21" s="72"/>
      <c r="T21" s="72"/>
      <c r="U21" s="116"/>
      <c r="V21" s="116"/>
      <c r="W21" s="116"/>
      <c r="X21" s="116"/>
      <c r="Y21" s="116"/>
      <c r="Z21" s="116"/>
      <c r="AA21" s="116"/>
      <c r="AB21" s="116"/>
      <c r="AC21" s="116"/>
      <c r="AD21" s="116"/>
      <c r="AE21" s="116"/>
      <c r="AF21" s="116"/>
      <c r="AG21" s="116"/>
      <c r="AH21" s="116"/>
      <c r="AI21" s="116"/>
      <c r="AJ21" s="116"/>
      <c r="AK21" s="116"/>
      <c r="AL21" s="116"/>
      <c r="AM21" s="116"/>
      <c r="AN21" s="116"/>
      <c r="AO21" s="116"/>
      <c r="AP21" s="117"/>
      <c r="AQ21" s="313"/>
    </row>
    <row r="22" spans="1:43" s="305" customFormat="1" ht="38.25" hidden="1" x14ac:dyDescent="0.2">
      <c r="A22" s="76" t="s">
        <v>19</v>
      </c>
      <c r="B22" s="76" t="s">
        <v>336</v>
      </c>
      <c r="C22" s="76" t="s">
        <v>41</v>
      </c>
      <c r="D22" s="76" t="s">
        <v>478</v>
      </c>
      <c r="E22" s="72"/>
      <c r="F22" s="118"/>
      <c r="G22" s="118"/>
      <c r="H22" s="120"/>
      <c r="I22" s="92"/>
      <c r="J22" s="72"/>
      <c r="K22" s="72"/>
      <c r="L22" s="641"/>
      <c r="M22" s="74"/>
      <c r="N22" s="116"/>
      <c r="O22" s="72"/>
      <c r="P22" s="72"/>
      <c r="Q22" s="72"/>
      <c r="R22" s="337"/>
      <c r="S22" s="72"/>
      <c r="T22" s="72"/>
      <c r="U22" s="116"/>
      <c r="V22" s="116"/>
      <c r="W22" s="117"/>
      <c r="X22" s="116"/>
      <c r="Y22" s="116"/>
      <c r="Z22" s="116"/>
      <c r="AA22" s="117"/>
      <c r="AB22" s="117"/>
      <c r="AC22" s="116"/>
      <c r="AD22" s="116"/>
      <c r="AE22" s="116"/>
      <c r="AF22" s="116"/>
      <c r="AG22" s="116"/>
      <c r="AH22" s="116"/>
      <c r="AI22" s="117"/>
      <c r="AJ22" s="117"/>
      <c r="AK22" s="116"/>
      <c r="AL22" s="117"/>
      <c r="AM22" s="117"/>
      <c r="AN22" s="117"/>
      <c r="AO22" s="117"/>
      <c r="AP22" s="338"/>
      <c r="AQ22" s="304"/>
    </row>
    <row r="23" spans="1:43" s="301" customFormat="1" ht="60" hidden="1" customHeight="1" x14ac:dyDescent="0.2">
      <c r="A23" s="634" t="s">
        <v>19</v>
      </c>
      <c r="B23" s="634" t="s">
        <v>2752</v>
      </c>
      <c r="C23" s="634" t="s">
        <v>42</v>
      </c>
      <c r="D23" s="634" t="s">
        <v>479</v>
      </c>
      <c r="E23" s="635"/>
      <c r="F23" s="635"/>
      <c r="G23" s="635"/>
      <c r="H23" s="635"/>
      <c r="I23" s="636"/>
      <c r="J23" s="635"/>
      <c r="K23" s="635"/>
      <c r="L23" s="645"/>
      <c r="M23" s="637"/>
      <c r="N23" s="638"/>
      <c r="O23" s="635"/>
      <c r="P23" s="635"/>
      <c r="Q23" s="635"/>
      <c r="R23" s="635"/>
      <c r="S23" s="635"/>
      <c r="T23" s="635"/>
      <c r="U23" s="638"/>
      <c r="V23" s="638"/>
      <c r="W23" s="638"/>
      <c r="X23" s="638"/>
      <c r="Y23" s="638"/>
      <c r="Z23" s="638"/>
      <c r="AA23" s="638"/>
      <c r="AB23" s="638"/>
      <c r="AC23" s="638"/>
      <c r="AD23" s="638"/>
      <c r="AE23" s="638"/>
      <c r="AF23" s="638"/>
      <c r="AG23" s="638"/>
      <c r="AH23" s="638"/>
      <c r="AI23" s="638"/>
      <c r="AJ23" s="638"/>
      <c r="AK23" s="638"/>
      <c r="AL23" s="638"/>
      <c r="AM23" s="638"/>
      <c r="AN23" s="638"/>
      <c r="AO23" s="638"/>
      <c r="AP23" s="639"/>
      <c r="AQ23" s="640"/>
    </row>
    <row r="24" spans="1:43" s="314" customFormat="1" ht="38.25" hidden="1" customHeight="1" x14ac:dyDescent="0.2">
      <c r="A24" s="71" t="s">
        <v>19</v>
      </c>
      <c r="B24" s="71" t="s">
        <v>338</v>
      </c>
      <c r="C24" s="71" t="s">
        <v>43</v>
      </c>
      <c r="D24" s="71" t="s">
        <v>480</v>
      </c>
      <c r="E24" s="72"/>
      <c r="F24" s="72"/>
      <c r="G24" s="72"/>
      <c r="H24" s="72"/>
      <c r="I24" s="92"/>
      <c r="J24" s="72"/>
      <c r="K24" s="72"/>
      <c r="L24" s="641"/>
      <c r="M24" s="74"/>
      <c r="N24" s="116"/>
      <c r="O24" s="72"/>
      <c r="P24" s="72"/>
      <c r="Q24" s="72"/>
      <c r="R24" s="146"/>
      <c r="S24" s="72"/>
      <c r="T24" s="72"/>
      <c r="U24" s="116"/>
      <c r="V24" s="116"/>
      <c r="W24" s="116"/>
      <c r="X24" s="116"/>
      <c r="Y24" s="116"/>
      <c r="Z24" s="116"/>
      <c r="AA24" s="116"/>
      <c r="AB24" s="116"/>
      <c r="AC24" s="116"/>
      <c r="AD24" s="116"/>
      <c r="AE24" s="116"/>
      <c r="AF24" s="116"/>
      <c r="AG24" s="116"/>
      <c r="AH24" s="116"/>
      <c r="AI24" s="116"/>
      <c r="AJ24" s="116"/>
      <c r="AK24" s="116"/>
      <c r="AL24" s="116"/>
      <c r="AM24" s="116"/>
      <c r="AN24" s="116"/>
      <c r="AO24" s="116"/>
      <c r="AP24" s="117"/>
      <c r="AQ24" s="313"/>
    </row>
    <row r="25" spans="1:43" s="314" customFormat="1" ht="38.25" hidden="1" customHeight="1" x14ac:dyDescent="0.2">
      <c r="A25" s="71" t="s">
        <v>19</v>
      </c>
      <c r="B25" s="71" t="s">
        <v>339</v>
      </c>
      <c r="C25" s="71" t="s">
        <v>43</v>
      </c>
      <c r="D25" s="71" t="s">
        <v>481</v>
      </c>
      <c r="E25" s="116"/>
      <c r="F25" s="116"/>
      <c r="G25" s="116"/>
      <c r="H25" s="72"/>
      <c r="I25" s="92"/>
      <c r="J25" s="72"/>
      <c r="K25" s="72"/>
      <c r="L25" s="641"/>
      <c r="M25" s="74"/>
      <c r="N25" s="116"/>
      <c r="O25" s="72"/>
      <c r="P25" s="72"/>
      <c r="Q25" s="72"/>
      <c r="R25" s="72"/>
      <c r="S25" s="72"/>
      <c r="T25" s="72"/>
      <c r="U25" s="116"/>
      <c r="V25" s="116"/>
      <c r="W25" s="116"/>
      <c r="X25" s="116"/>
      <c r="Y25" s="116"/>
      <c r="Z25" s="116"/>
      <c r="AA25" s="116"/>
      <c r="AB25" s="116"/>
      <c r="AC25" s="116"/>
      <c r="AD25" s="116"/>
      <c r="AE25" s="116"/>
      <c r="AF25" s="116"/>
      <c r="AG25" s="116"/>
      <c r="AH25" s="116"/>
      <c r="AI25" s="116"/>
      <c r="AJ25" s="116"/>
      <c r="AK25" s="116"/>
      <c r="AL25" s="116"/>
      <c r="AM25" s="116"/>
      <c r="AN25" s="116"/>
      <c r="AO25" s="116"/>
      <c r="AP25" s="117"/>
      <c r="AQ25" s="313"/>
    </row>
    <row r="26" spans="1:43" s="314" customFormat="1" ht="38.25" hidden="1" customHeight="1" x14ac:dyDescent="0.2">
      <c r="A26" s="71" t="s">
        <v>19</v>
      </c>
      <c r="B26" s="71" t="s">
        <v>340</v>
      </c>
      <c r="C26" s="71" t="s">
        <v>44</v>
      </c>
      <c r="D26" s="387" t="s">
        <v>2248</v>
      </c>
      <c r="E26" s="72"/>
      <c r="F26" s="72"/>
      <c r="G26" s="72"/>
      <c r="H26" s="72"/>
      <c r="I26" s="92"/>
      <c r="J26" s="72"/>
      <c r="K26" s="72"/>
      <c r="L26" s="641"/>
      <c r="M26" s="74"/>
      <c r="N26" s="116"/>
      <c r="O26" s="72"/>
      <c r="P26" s="72"/>
      <c r="Q26" s="72"/>
      <c r="R26" s="72"/>
      <c r="S26" s="72"/>
      <c r="T26" s="72"/>
      <c r="U26" s="116"/>
      <c r="V26" s="116"/>
      <c r="W26" s="116"/>
      <c r="X26" s="116"/>
      <c r="Y26" s="116"/>
      <c r="Z26" s="116"/>
      <c r="AA26" s="116"/>
      <c r="AB26" s="116"/>
      <c r="AC26" s="116"/>
      <c r="AD26" s="116"/>
      <c r="AE26" s="116"/>
      <c r="AF26" s="116"/>
      <c r="AG26" s="116"/>
      <c r="AH26" s="116"/>
      <c r="AI26" s="116"/>
      <c r="AJ26" s="116"/>
      <c r="AK26" s="116"/>
      <c r="AL26" s="116"/>
      <c r="AM26" s="116"/>
      <c r="AN26" s="116"/>
      <c r="AO26" s="116"/>
      <c r="AP26" s="117"/>
      <c r="AQ26" s="313"/>
    </row>
    <row r="27" spans="1:43" s="314" customFormat="1" ht="38.25" hidden="1" customHeight="1" x14ac:dyDescent="0.2">
      <c r="A27" s="71" t="s">
        <v>19</v>
      </c>
      <c r="B27" s="71" t="s">
        <v>338</v>
      </c>
      <c r="C27" s="71" t="s">
        <v>45</v>
      </c>
      <c r="D27" s="71" t="s">
        <v>482</v>
      </c>
      <c r="E27" s="72"/>
      <c r="F27" s="72"/>
      <c r="G27" s="72"/>
      <c r="H27" s="72"/>
      <c r="I27" s="92"/>
      <c r="J27" s="72"/>
      <c r="K27" s="72"/>
      <c r="L27" s="641"/>
      <c r="M27" s="74"/>
      <c r="N27" s="116"/>
      <c r="O27" s="72"/>
      <c r="P27" s="72"/>
      <c r="Q27" s="72"/>
      <c r="R27" s="146"/>
      <c r="S27" s="72"/>
      <c r="T27" s="72"/>
      <c r="U27" s="116"/>
      <c r="V27" s="116"/>
      <c r="W27" s="116"/>
      <c r="X27" s="116"/>
      <c r="Y27" s="116"/>
      <c r="Z27" s="116"/>
      <c r="AA27" s="116"/>
      <c r="AB27" s="116"/>
      <c r="AC27" s="116"/>
      <c r="AD27" s="116"/>
      <c r="AE27" s="116"/>
      <c r="AF27" s="116"/>
      <c r="AG27" s="116"/>
      <c r="AH27" s="116"/>
      <c r="AI27" s="116"/>
      <c r="AJ27" s="116"/>
      <c r="AK27" s="116"/>
      <c r="AL27" s="116"/>
      <c r="AM27" s="116"/>
      <c r="AN27" s="116"/>
      <c r="AO27" s="116"/>
      <c r="AP27" s="117"/>
      <c r="AQ27" s="313"/>
    </row>
    <row r="28" spans="1:43" s="305" customFormat="1" ht="38.25" hidden="1" customHeight="1" x14ac:dyDescent="0.25">
      <c r="A28" s="4" t="s">
        <v>19</v>
      </c>
      <c r="B28" s="84" t="s">
        <v>335</v>
      </c>
      <c r="C28" s="71" t="s">
        <v>45</v>
      </c>
      <c r="D28" s="336" t="s">
        <v>2249</v>
      </c>
      <c r="E28" s="116"/>
      <c r="F28" s="116"/>
      <c r="G28" s="116"/>
      <c r="H28" s="72"/>
      <c r="I28" s="92"/>
      <c r="J28" s="72"/>
      <c r="K28" s="72"/>
      <c r="L28" s="641"/>
      <c r="M28" s="74"/>
      <c r="N28" s="116"/>
      <c r="O28" s="72"/>
      <c r="P28" s="72"/>
      <c r="Q28" s="72"/>
      <c r="R28" s="72"/>
      <c r="S28" s="72"/>
      <c r="T28" s="72"/>
      <c r="U28" s="116"/>
      <c r="V28" s="116"/>
      <c r="W28" s="116"/>
      <c r="X28" s="116"/>
      <c r="Y28" s="116"/>
      <c r="Z28" s="116"/>
      <c r="AA28" s="116"/>
      <c r="AB28" s="116"/>
      <c r="AC28" s="116"/>
      <c r="AD28" s="116"/>
      <c r="AE28" s="116"/>
      <c r="AF28" s="116"/>
      <c r="AG28" s="116"/>
      <c r="AH28" s="116"/>
      <c r="AI28" s="116"/>
      <c r="AJ28" s="116"/>
      <c r="AK28" s="116"/>
      <c r="AL28" s="116"/>
      <c r="AM28" s="116"/>
      <c r="AN28" s="116"/>
      <c r="AO28" s="116"/>
      <c r="AP28" s="117"/>
      <c r="AQ28" s="304"/>
    </row>
    <row r="29" spans="1:43" s="314" customFormat="1" ht="38.25" hidden="1" customHeight="1" x14ac:dyDescent="0.2">
      <c r="A29" s="71" t="s">
        <v>19</v>
      </c>
      <c r="B29" s="71" t="s">
        <v>341</v>
      </c>
      <c r="C29" s="71" t="s">
        <v>45</v>
      </c>
      <c r="D29" s="71" t="s">
        <v>483</v>
      </c>
      <c r="E29" s="116"/>
      <c r="F29" s="116"/>
      <c r="G29" s="116"/>
      <c r="H29" s="72"/>
      <c r="I29" s="92"/>
      <c r="J29" s="72"/>
      <c r="K29" s="72"/>
      <c r="L29" s="641"/>
      <c r="M29" s="74"/>
      <c r="N29" s="116"/>
      <c r="O29" s="72"/>
      <c r="P29" s="72"/>
      <c r="Q29" s="72"/>
      <c r="R29" s="72"/>
      <c r="S29" s="72"/>
      <c r="T29" s="72"/>
      <c r="U29" s="116"/>
      <c r="V29" s="116"/>
      <c r="W29" s="116"/>
      <c r="X29" s="116"/>
      <c r="Y29" s="116"/>
      <c r="Z29" s="116"/>
      <c r="AA29" s="116"/>
      <c r="AB29" s="116"/>
      <c r="AC29" s="116"/>
      <c r="AD29" s="116"/>
      <c r="AE29" s="116"/>
      <c r="AF29" s="116"/>
      <c r="AG29" s="116"/>
      <c r="AH29" s="116"/>
      <c r="AI29" s="116"/>
      <c r="AJ29" s="116"/>
      <c r="AK29" s="116"/>
      <c r="AL29" s="116"/>
      <c r="AM29" s="116"/>
      <c r="AN29" s="116"/>
      <c r="AO29" s="116"/>
      <c r="AP29" s="117"/>
      <c r="AQ29" s="313"/>
    </row>
    <row r="30" spans="1:43" ht="38.25" hidden="1" customHeight="1" x14ac:dyDescent="0.2">
      <c r="A30" s="4" t="s">
        <v>19</v>
      </c>
      <c r="B30" s="5" t="s">
        <v>342</v>
      </c>
      <c r="C30" s="71" t="s">
        <v>46</v>
      </c>
      <c r="D30" s="59" t="s">
        <v>484</v>
      </c>
      <c r="E30" s="595"/>
      <c r="F30" s="595"/>
      <c r="G30" s="595"/>
      <c r="H30" s="595"/>
      <c r="I30" s="109"/>
      <c r="J30" s="595"/>
      <c r="K30" s="595"/>
      <c r="L30" s="643"/>
      <c r="M30" s="596"/>
      <c r="N30" s="116"/>
      <c r="O30" s="595"/>
      <c r="P30" s="595"/>
      <c r="Q30" s="595"/>
      <c r="R30" s="595"/>
      <c r="S30" s="595"/>
      <c r="T30" s="595"/>
      <c r="U30" s="116"/>
      <c r="V30" s="116"/>
      <c r="W30" s="116"/>
      <c r="X30" s="116"/>
      <c r="Y30" s="116"/>
      <c r="Z30" s="116"/>
    </row>
    <row r="31" spans="1:43" s="305" customFormat="1" ht="38.25" hidden="1" customHeight="1" x14ac:dyDescent="0.2">
      <c r="A31" s="4" t="s">
        <v>19</v>
      </c>
      <c r="B31" s="84" t="s">
        <v>2758</v>
      </c>
      <c r="C31" s="71" t="s">
        <v>46</v>
      </c>
      <c r="D31" s="71" t="s">
        <v>485</v>
      </c>
      <c r="E31" s="116"/>
      <c r="F31" s="116"/>
      <c r="G31" s="116"/>
      <c r="H31" s="72"/>
      <c r="I31" s="92"/>
      <c r="J31" s="72"/>
      <c r="K31" s="72"/>
      <c r="L31" s="641"/>
      <c r="M31" s="74"/>
      <c r="N31" s="116"/>
      <c r="O31" s="72"/>
      <c r="P31" s="72"/>
      <c r="Q31" s="72"/>
      <c r="R31" s="72"/>
      <c r="S31" s="72"/>
      <c r="T31" s="72"/>
      <c r="U31" s="116"/>
      <c r="V31" s="116"/>
      <c r="W31" s="116"/>
      <c r="X31" s="116"/>
      <c r="Y31" s="116"/>
      <c r="Z31" s="116"/>
      <c r="AA31" s="116"/>
      <c r="AB31" s="116"/>
      <c r="AC31" s="116"/>
      <c r="AD31" s="116"/>
      <c r="AE31" s="116"/>
      <c r="AF31" s="116"/>
      <c r="AG31" s="116"/>
      <c r="AH31" s="116"/>
      <c r="AI31" s="116"/>
      <c r="AJ31" s="116"/>
      <c r="AK31" s="116"/>
      <c r="AL31" s="116"/>
      <c r="AM31" s="116"/>
      <c r="AN31" s="116"/>
      <c r="AO31" s="116"/>
      <c r="AP31" s="117"/>
      <c r="AQ31" s="304"/>
    </row>
    <row r="32" spans="1:43" s="305" customFormat="1" ht="38.25" hidden="1" x14ac:dyDescent="0.2">
      <c r="A32" s="4" t="s">
        <v>19</v>
      </c>
      <c r="B32" s="84" t="s">
        <v>343</v>
      </c>
      <c r="C32" s="71" t="s">
        <v>46</v>
      </c>
      <c r="D32" s="347" t="s">
        <v>486</v>
      </c>
      <c r="E32" s="141"/>
      <c r="F32" s="141"/>
      <c r="G32" s="116"/>
      <c r="H32" s="72"/>
      <c r="I32" s="92"/>
      <c r="J32" s="72"/>
      <c r="K32" s="72"/>
      <c r="L32" s="641"/>
      <c r="M32" s="74"/>
      <c r="N32" s="116"/>
      <c r="O32" s="72"/>
      <c r="P32" s="72"/>
      <c r="Q32" s="72"/>
      <c r="R32" s="72"/>
      <c r="S32" s="72"/>
      <c r="T32" s="72"/>
      <c r="U32" s="141"/>
      <c r="V32" s="116"/>
      <c r="W32" s="116"/>
      <c r="X32" s="116"/>
      <c r="Y32" s="116"/>
      <c r="Z32" s="116"/>
      <c r="AA32" s="116"/>
      <c r="AB32" s="116"/>
      <c r="AC32" s="116"/>
      <c r="AD32" s="116"/>
      <c r="AE32" s="116"/>
      <c r="AF32" s="116"/>
      <c r="AG32" s="116"/>
      <c r="AH32" s="116"/>
      <c r="AI32" s="312"/>
      <c r="AJ32" s="312"/>
      <c r="AK32" s="116"/>
      <c r="AL32" s="116"/>
      <c r="AM32" s="116"/>
      <c r="AN32" s="116"/>
      <c r="AO32" s="116"/>
      <c r="AP32" s="117"/>
      <c r="AQ32" s="304"/>
    </row>
    <row r="33" spans="1:43" s="314" customFormat="1" ht="38.25" hidden="1" customHeight="1" x14ac:dyDescent="0.2">
      <c r="A33" s="71" t="s">
        <v>19</v>
      </c>
      <c r="B33" s="71" t="s">
        <v>344</v>
      </c>
      <c r="C33" s="71" t="s">
        <v>47</v>
      </c>
      <c r="D33" s="334" t="s">
        <v>487</v>
      </c>
      <c r="E33" s="72"/>
      <c r="F33" s="72"/>
      <c r="G33" s="72"/>
      <c r="H33" s="72"/>
      <c r="I33" s="92"/>
      <c r="J33" s="72"/>
      <c r="K33" s="72"/>
      <c r="L33" s="641"/>
      <c r="M33" s="74"/>
      <c r="N33" s="116"/>
      <c r="O33" s="72"/>
      <c r="P33" s="72"/>
      <c r="Q33" s="72"/>
      <c r="R33" s="72"/>
      <c r="S33" s="85"/>
      <c r="T33" s="72"/>
      <c r="U33" s="116"/>
      <c r="V33" s="116"/>
      <c r="W33" s="116"/>
      <c r="X33" s="116"/>
      <c r="Y33" s="116"/>
      <c r="Z33" s="116"/>
      <c r="AA33" s="116"/>
      <c r="AB33" s="116"/>
      <c r="AC33" s="116"/>
      <c r="AD33" s="116"/>
      <c r="AE33" s="116"/>
      <c r="AF33" s="117"/>
      <c r="AG33" s="116"/>
      <c r="AH33" s="116"/>
      <c r="AI33" s="116"/>
      <c r="AJ33" s="116"/>
      <c r="AK33" s="116"/>
      <c r="AL33" s="116"/>
      <c r="AM33" s="116"/>
      <c r="AN33" s="116"/>
      <c r="AO33" s="116"/>
      <c r="AP33" s="117"/>
      <c r="AQ33" s="313"/>
    </row>
    <row r="34" spans="1:43" ht="38.25" hidden="1" customHeight="1" x14ac:dyDescent="0.2">
      <c r="A34" s="59" t="s">
        <v>19</v>
      </c>
      <c r="B34" s="59" t="s">
        <v>333</v>
      </c>
      <c r="C34" s="59" t="s">
        <v>48</v>
      </c>
      <c r="D34" s="59" t="s">
        <v>488</v>
      </c>
      <c r="E34" s="107"/>
      <c r="F34" s="107"/>
      <c r="G34" s="107"/>
      <c r="H34" s="107"/>
      <c r="I34" s="109"/>
      <c r="J34" s="107"/>
      <c r="K34" s="107"/>
      <c r="L34" s="641"/>
      <c r="M34" s="108"/>
      <c r="O34" s="107"/>
      <c r="P34" s="107"/>
      <c r="Q34" s="107"/>
      <c r="R34" s="107"/>
      <c r="S34" s="107"/>
      <c r="T34" s="107"/>
    </row>
    <row r="35" spans="1:43" ht="38.25" hidden="1" customHeight="1" x14ac:dyDescent="0.2">
      <c r="A35" s="59" t="s">
        <v>19</v>
      </c>
      <c r="B35" s="59" t="s">
        <v>333</v>
      </c>
      <c r="C35" s="59" t="s">
        <v>49</v>
      </c>
      <c r="D35" s="162" t="s">
        <v>489</v>
      </c>
      <c r="E35" s="107"/>
      <c r="F35" s="107"/>
      <c r="G35" s="107"/>
      <c r="H35" s="107"/>
      <c r="I35" s="109"/>
      <c r="J35" s="107"/>
      <c r="K35" s="107"/>
      <c r="L35" s="641"/>
      <c r="M35" s="108"/>
      <c r="O35" s="107"/>
      <c r="P35" s="107"/>
      <c r="Q35" s="107"/>
      <c r="R35" s="107"/>
      <c r="S35" s="107"/>
      <c r="T35" s="107"/>
    </row>
    <row r="36" spans="1:43" s="314" customFormat="1" ht="38.25" hidden="1" customHeight="1" x14ac:dyDescent="0.2">
      <c r="A36" s="71" t="s">
        <v>19</v>
      </c>
      <c r="B36" s="71" t="s">
        <v>345</v>
      </c>
      <c r="C36" s="71" t="s">
        <v>50</v>
      </c>
      <c r="D36" s="303" t="s">
        <v>2541</v>
      </c>
      <c r="E36" s="72"/>
      <c r="F36" s="72"/>
      <c r="G36" s="72"/>
      <c r="H36" s="72"/>
      <c r="I36" s="92"/>
      <c r="J36" s="72"/>
      <c r="K36" s="72"/>
      <c r="L36" s="641"/>
      <c r="M36" s="74"/>
      <c r="N36" s="116"/>
      <c r="O36" s="72"/>
      <c r="P36" s="72"/>
      <c r="Q36" s="72"/>
      <c r="R36" s="72"/>
      <c r="S36" s="72"/>
      <c r="T36" s="72"/>
      <c r="U36" s="116"/>
      <c r="V36" s="116"/>
      <c r="W36" s="116"/>
      <c r="X36" s="116"/>
      <c r="Y36" s="116"/>
      <c r="Z36" s="116"/>
      <c r="AA36" s="116"/>
      <c r="AB36" s="116"/>
      <c r="AC36" s="116"/>
      <c r="AD36" s="116"/>
      <c r="AE36" s="116"/>
      <c r="AF36" s="116"/>
      <c r="AG36" s="116"/>
      <c r="AH36" s="116"/>
      <c r="AI36" s="116"/>
      <c r="AJ36" s="116"/>
      <c r="AK36" s="116"/>
      <c r="AL36" s="116"/>
      <c r="AM36" s="116"/>
      <c r="AN36" s="116"/>
      <c r="AO36" s="116"/>
      <c r="AP36" s="117"/>
      <c r="AQ36" s="313"/>
    </row>
    <row r="37" spans="1:43" ht="38.25" hidden="1" customHeight="1" x14ac:dyDescent="0.2">
      <c r="A37" s="59" t="s">
        <v>19</v>
      </c>
      <c r="B37" s="59" t="s">
        <v>333</v>
      </c>
      <c r="C37" s="59" t="s">
        <v>51</v>
      </c>
      <c r="D37" s="158" t="s">
        <v>490</v>
      </c>
      <c r="E37" s="107"/>
      <c r="F37" s="107"/>
      <c r="G37" s="107"/>
      <c r="H37" s="107"/>
      <c r="I37" s="109"/>
      <c r="J37" s="107"/>
      <c r="K37" s="107"/>
      <c r="L37" s="641"/>
      <c r="M37" s="108"/>
      <c r="O37" s="107"/>
      <c r="P37" s="107"/>
      <c r="Q37" s="107"/>
      <c r="R37" s="107"/>
      <c r="S37" s="107"/>
      <c r="T37" s="107"/>
    </row>
    <row r="38" spans="1:43" ht="38.25" hidden="1" customHeight="1" x14ac:dyDescent="0.2">
      <c r="A38" s="59" t="s">
        <v>19</v>
      </c>
      <c r="B38" s="59" t="s">
        <v>333</v>
      </c>
      <c r="C38" s="59" t="s">
        <v>52</v>
      </c>
      <c r="D38" s="59" t="s">
        <v>491</v>
      </c>
      <c r="E38" s="107"/>
      <c r="F38" s="107"/>
      <c r="G38" s="107"/>
      <c r="H38" s="107"/>
      <c r="I38" s="109"/>
      <c r="J38" s="107"/>
      <c r="K38" s="107"/>
      <c r="L38" s="641"/>
      <c r="M38" s="108"/>
      <c r="O38" s="107"/>
      <c r="P38" s="107"/>
      <c r="Q38" s="107"/>
      <c r="R38" s="107"/>
      <c r="S38" s="107"/>
      <c r="T38" s="107"/>
    </row>
    <row r="39" spans="1:43" ht="38.25" hidden="1" customHeight="1" x14ac:dyDescent="0.2">
      <c r="A39" s="59" t="s">
        <v>19</v>
      </c>
      <c r="B39" s="59" t="s">
        <v>333</v>
      </c>
      <c r="C39" s="59" t="s">
        <v>53</v>
      </c>
      <c r="D39" s="162" t="s">
        <v>492</v>
      </c>
      <c r="E39" s="107"/>
      <c r="F39" s="107"/>
      <c r="G39" s="107"/>
      <c r="H39" s="107"/>
      <c r="I39" s="109"/>
      <c r="J39" s="107"/>
      <c r="K39" s="107"/>
      <c r="L39" s="641"/>
      <c r="M39" s="108"/>
      <c r="O39" s="107"/>
      <c r="P39" s="107"/>
      <c r="Q39" s="107"/>
      <c r="R39" s="107"/>
      <c r="S39" s="107"/>
      <c r="T39" s="107"/>
    </row>
    <row r="40" spans="1:43" s="314" customFormat="1" ht="76.5" hidden="1" customHeight="1" x14ac:dyDescent="0.2">
      <c r="A40" s="71" t="s">
        <v>21</v>
      </c>
      <c r="B40" s="71" t="s">
        <v>346</v>
      </c>
      <c r="C40" s="71" t="s">
        <v>54</v>
      </c>
      <c r="D40" s="71" t="s">
        <v>493</v>
      </c>
      <c r="E40" s="72"/>
      <c r="F40" s="72"/>
      <c r="G40" s="72"/>
      <c r="H40" s="72"/>
      <c r="I40" s="92"/>
      <c r="J40" s="72"/>
      <c r="K40" s="72"/>
      <c r="L40" s="641"/>
      <c r="M40" s="74"/>
      <c r="N40" s="116"/>
      <c r="O40" s="72"/>
      <c r="P40" s="72"/>
      <c r="Q40" s="72"/>
      <c r="R40" s="72"/>
      <c r="S40" s="72"/>
      <c r="T40" s="72"/>
      <c r="U40" s="116"/>
      <c r="V40" s="116"/>
      <c r="W40" s="116"/>
      <c r="X40" s="116"/>
      <c r="Y40" s="116"/>
      <c r="Z40" s="116"/>
      <c r="AA40" s="116"/>
      <c r="AB40" s="116"/>
      <c r="AC40" s="116"/>
      <c r="AD40" s="116"/>
      <c r="AE40" s="116"/>
      <c r="AF40" s="116"/>
      <c r="AG40" s="116"/>
      <c r="AH40" s="116"/>
      <c r="AI40" s="116"/>
      <c r="AJ40" s="116"/>
      <c r="AK40" s="116"/>
      <c r="AL40" s="116"/>
      <c r="AM40" s="116"/>
      <c r="AN40" s="632"/>
      <c r="AO40" s="116"/>
      <c r="AP40" s="631"/>
      <c r="AQ40" s="313"/>
    </row>
    <row r="41" spans="1:43" s="314" customFormat="1" ht="78.75" hidden="1" customHeight="1" x14ac:dyDescent="0.2">
      <c r="A41" s="71" t="s">
        <v>21</v>
      </c>
      <c r="B41" s="71" t="s">
        <v>346</v>
      </c>
      <c r="C41" s="71" t="s">
        <v>55</v>
      </c>
      <c r="D41" s="303" t="s">
        <v>494</v>
      </c>
      <c r="E41" s="72"/>
      <c r="F41" s="72"/>
      <c r="G41" s="72"/>
      <c r="H41" s="72"/>
      <c r="I41" s="92"/>
      <c r="J41" s="72"/>
      <c r="K41" s="72"/>
      <c r="L41" s="641"/>
      <c r="M41" s="74"/>
      <c r="N41" s="116"/>
      <c r="O41" s="72"/>
      <c r="P41" s="72"/>
      <c r="Q41" s="72"/>
      <c r="R41" s="72"/>
      <c r="S41" s="72"/>
      <c r="T41" s="72"/>
      <c r="U41" s="116"/>
      <c r="V41" s="116"/>
      <c r="W41" s="116"/>
      <c r="X41" s="116"/>
      <c r="Y41" s="116"/>
      <c r="Z41" s="116"/>
      <c r="AA41" s="116"/>
      <c r="AB41" s="116"/>
      <c r="AC41" s="116"/>
      <c r="AD41" s="116"/>
      <c r="AE41" s="116"/>
      <c r="AF41" s="116"/>
      <c r="AG41" s="116"/>
      <c r="AH41" s="116"/>
      <c r="AI41" s="116"/>
      <c r="AJ41" s="116"/>
      <c r="AK41" s="116"/>
      <c r="AL41" s="116"/>
      <c r="AM41" s="116"/>
      <c r="AN41" s="116"/>
      <c r="AO41" s="116"/>
      <c r="AP41" s="117"/>
      <c r="AQ41" s="322"/>
    </row>
    <row r="42" spans="1:43" s="314" customFormat="1" ht="69.75" hidden="1" customHeight="1" x14ac:dyDescent="0.2">
      <c r="A42" s="71" t="s">
        <v>21</v>
      </c>
      <c r="B42" s="71" t="s">
        <v>346</v>
      </c>
      <c r="C42" s="71" t="s">
        <v>56</v>
      </c>
      <c r="D42" s="71" t="s">
        <v>495</v>
      </c>
      <c r="E42" s="72"/>
      <c r="F42" s="72"/>
      <c r="G42" s="72"/>
      <c r="H42" s="72"/>
      <c r="I42" s="92"/>
      <c r="J42" s="72"/>
      <c r="K42" s="72"/>
      <c r="L42" s="641"/>
      <c r="M42" s="74"/>
      <c r="N42" s="116"/>
      <c r="O42" s="72"/>
      <c r="P42" s="72"/>
      <c r="Q42" s="72"/>
      <c r="R42" s="72"/>
      <c r="S42" s="72"/>
      <c r="T42" s="72"/>
      <c r="U42" s="116"/>
      <c r="V42" s="116"/>
      <c r="W42" s="116"/>
      <c r="X42" s="116"/>
      <c r="Y42" s="116"/>
      <c r="Z42" s="116"/>
      <c r="AA42" s="116"/>
      <c r="AB42" s="116"/>
      <c r="AC42" s="116"/>
      <c r="AD42" s="116"/>
      <c r="AE42" s="116"/>
      <c r="AF42" s="116"/>
      <c r="AG42" s="116"/>
      <c r="AH42" s="116"/>
      <c r="AI42" s="116"/>
      <c r="AJ42" s="116"/>
      <c r="AK42" s="116"/>
      <c r="AL42" s="116"/>
      <c r="AM42" s="116"/>
      <c r="AN42" s="116"/>
      <c r="AO42" s="116"/>
      <c r="AP42" s="117"/>
      <c r="AQ42" s="313"/>
    </row>
    <row r="43" spans="1:43" s="314" customFormat="1" ht="108.75" hidden="1" customHeight="1" x14ac:dyDescent="0.2">
      <c r="A43" s="71" t="s">
        <v>21</v>
      </c>
      <c r="B43" s="71" t="s">
        <v>346</v>
      </c>
      <c r="C43" s="71" t="s">
        <v>57</v>
      </c>
      <c r="D43" s="71" t="s">
        <v>496</v>
      </c>
      <c r="E43" s="72"/>
      <c r="F43" s="72"/>
      <c r="G43" s="72"/>
      <c r="H43" s="72"/>
      <c r="I43" s="92"/>
      <c r="J43" s="72"/>
      <c r="K43" s="72"/>
      <c r="L43" s="641"/>
      <c r="M43" s="74"/>
      <c r="N43" s="116"/>
      <c r="O43" s="72"/>
      <c r="P43" s="72"/>
      <c r="Q43" s="72"/>
      <c r="R43" s="72"/>
      <c r="S43" s="72"/>
      <c r="T43" s="72"/>
      <c r="U43" s="117"/>
      <c r="V43" s="116"/>
      <c r="W43" s="116"/>
      <c r="X43" s="116"/>
      <c r="Y43" s="116"/>
      <c r="Z43" s="116"/>
      <c r="AA43" s="116"/>
      <c r="AB43" s="116"/>
      <c r="AC43" s="116"/>
      <c r="AD43" s="116"/>
      <c r="AE43" s="116"/>
      <c r="AF43" s="116"/>
      <c r="AG43" s="116"/>
      <c r="AH43" s="116"/>
      <c r="AI43" s="116"/>
      <c r="AJ43" s="116"/>
      <c r="AK43" s="116"/>
      <c r="AL43" s="116"/>
      <c r="AM43" s="116"/>
      <c r="AN43" s="116"/>
      <c r="AO43" s="116"/>
      <c r="AP43" s="117"/>
      <c r="AQ43" s="313"/>
    </row>
    <row r="44" spans="1:43" s="314" customFormat="1" ht="51" hidden="1" customHeight="1" x14ac:dyDescent="0.2">
      <c r="A44" s="71" t="s">
        <v>21</v>
      </c>
      <c r="B44" s="71" t="s">
        <v>346</v>
      </c>
      <c r="C44" s="71" t="s">
        <v>58</v>
      </c>
      <c r="D44" s="71" t="s">
        <v>497</v>
      </c>
      <c r="E44" s="72"/>
      <c r="F44" s="72"/>
      <c r="G44" s="72"/>
      <c r="H44" s="72"/>
      <c r="I44" s="92"/>
      <c r="J44" s="72"/>
      <c r="K44" s="72"/>
      <c r="L44" s="641"/>
      <c r="M44" s="74"/>
      <c r="N44" s="116"/>
      <c r="O44" s="72"/>
      <c r="P44" s="72"/>
      <c r="Q44" s="72"/>
      <c r="R44" s="72"/>
      <c r="S44" s="72"/>
      <c r="T44" s="72"/>
      <c r="U44" s="117"/>
      <c r="V44" s="116"/>
      <c r="W44" s="116"/>
      <c r="X44" s="116"/>
      <c r="Y44" s="116"/>
      <c r="Z44" s="116"/>
      <c r="AA44" s="116"/>
      <c r="AB44" s="116"/>
      <c r="AC44" s="116"/>
      <c r="AD44" s="116"/>
      <c r="AE44" s="116"/>
      <c r="AF44" s="116"/>
      <c r="AG44" s="116"/>
      <c r="AH44" s="116"/>
      <c r="AI44" s="116"/>
      <c r="AJ44" s="116"/>
      <c r="AK44" s="116"/>
      <c r="AL44" s="116"/>
      <c r="AM44" s="116"/>
      <c r="AN44" s="116"/>
      <c r="AO44" s="116"/>
      <c r="AP44" s="117"/>
      <c r="AQ44" s="313"/>
    </row>
    <row r="45" spans="1:43" s="354" customFormat="1" ht="38.25" hidden="1" x14ac:dyDescent="0.2">
      <c r="A45" s="82" t="s">
        <v>18</v>
      </c>
      <c r="B45" s="82" t="s">
        <v>347</v>
      </c>
      <c r="C45" s="82" t="s">
        <v>59</v>
      </c>
      <c r="D45" s="755" t="s">
        <v>2761</v>
      </c>
      <c r="E45" s="133"/>
      <c r="F45" s="133"/>
      <c r="G45" s="133"/>
      <c r="H45" s="133"/>
      <c r="I45" s="133"/>
      <c r="J45" s="681"/>
      <c r="K45" s="133"/>
      <c r="L45" s="646"/>
      <c r="M45" s="135"/>
      <c r="O45" s="133"/>
      <c r="P45" s="133"/>
      <c r="Q45" s="133"/>
      <c r="R45" s="133"/>
      <c r="S45" s="754"/>
      <c r="T45" s="133"/>
      <c r="AG45" s="356"/>
      <c r="AP45" s="357"/>
      <c r="AQ45" s="357"/>
    </row>
    <row r="46" spans="1:43" s="314" customFormat="1" ht="36" hidden="1" customHeight="1" x14ac:dyDescent="0.2">
      <c r="A46" s="71" t="s">
        <v>18</v>
      </c>
      <c r="B46" s="71" t="s">
        <v>1770</v>
      </c>
      <c r="C46" s="71" t="s">
        <v>60</v>
      </c>
      <c r="D46" s="372" t="s">
        <v>2763</v>
      </c>
      <c r="E46" s="72"/>
      <c r="F46" s="72"/>
      <c r="G46" s="72"/>
      <c r="H46" s="72"/>
      <c r="I46" s="92"/>
      <c r="J46" s="72"/>
      <c r="K46" s="72"/>
      <c r="L46" s="641"/>
      <c r="M46" s="74"/>
      <c r="N46" s="116"/>
      <c r="O46" s="72"/>
      <c r="P46" s="72"/>
      <c r="Q46" s="72"/>
      <c r="R46" s="72"/>
      <c r="S46" s="118"/>
      <c r="T46" s="72"/>
      <c r="U46" s="116"/>
      <c r="V46" s="116"/>
      <c r="W46" s="116"/>
      <c r="X46" s="116"/>
      <c r="Y46" s="116"/>
      <c r="Z46" s="116"/>
      <c r="AA46" s="116"/>
      <c r="AB46" s="116"/>
      <c r="AC46" s="116"/>
      <c r="AD46" s="116"/>
      <c r="AE46" s="116"/>
      <c r="AF46" s="116"/>
      <c r="AG46" s="116"/>
      <c r="AH46" s="116"/>
      <c r="AI46" s="116"/>
      <c r="AJ46" s="116"/>
      <c r="AK46" s="116"/>
      <c r="AL46" s="116"/>
      <c r="AM46" s="116"/>
      <c r="AN46" s="116"/>
      <c r="AO46" s="116"/>
      <c r="AP46" s="72"/>
      <c r="AQ46" s="313"/>
    </row>
    <row r="47" spans="1:43" s="305" customFormat="1" ht="89.25" hidden="1" x14ac:dyDescent="0.2">
      <c r="A47" s="71" t="s">
        <v>18</v>
      </c>
      <c r="B47" s="84" t="s">
        <v>348</v>
      </c>
      <c r="C47" s="71" t="s">
        <v>61</v>
      </c>
      <c r="D47" s="303" t="s">
        <v>498</v>
      </c>
      <c r="E47" s="72"/>
      <c r="F47" s="118"/>
      <c r="G47" s="118"/>
      <c r="H47" s="72"/>
      <c r="I47" s="92"/>
      <c r="J47" s="72"/>
      <c r="K47" s="72"/>
      <c r="L47" s="641"/>
      <c r="M47" s="121"/>
      <c r="N47" s="116"/>
      <c r="O47" s="72"/>
      <c r="P47" s="72"/>
      <c r="Q47" s="72"/>
      <c r="R47" s="118"/>
      <c r="S47" s="118"/>
      <c r="T47" s="118"/>
      <c r="U47" s="60"/>
      <c r="V47" s="116"/>
      <c r="W47" s="116"/>
      <c r="X47" s="116"/>
      <c r="Y47" s="116"/>
      <c r="Z47" s="116"/>
      <c r="AA47" s="116"/>
      <c r="AB47" s="116"/>
      <c r="AC47" s="116"/>
      <c r="AD47" s="116"/>
      <c r="AE47" s="116"/>
      <c r="AF47" s="116"/>
      <c r="AG47" s="116"/>
      <c r="AH47" s="116"/>
      <c r="AI47" s="116"/>
      <c r="AJ47" s="116"/>
      <c r="AK47" s="116"/>
      <c r="AL47" s="116"/>
      <c r="AM47" s="116"/>
      <c r="AN47" s="116"/>
      <c r="AO47" s="116"/>
      <c r="AP47" s="117"/>
      <c r="AQ47" s="360"/>
    </row>
    <row r="48" spans="1:43" s="305" customFormat="1" ht="38.25" hidden="1" x14ac:dyDescent="0.2">
      <c r="A48" s="71" t="s">
        <v>18</v>
      </c>
      <c r="B48" s="84" t="s">
        <v>348</v>
      </c>
      <c r="C48" s="71" t="s">
        <v>62</v>
      </c>
      <c r="D48" s="84" t="s">
        <v>499</v>
      </c>
      <c r="E48" s="72"/>
      <c r="F48" s="118"/>
      <c r="G48" s="118"/>
      <c r="H48" s="72"/>
      <c r="I48" s="92"/>
      <c r="J48" s="72"/>
      <c r="K48" s="72"/>
      <c r="L48" s="641"/>
      <c r="M48" s="121"/>
      <c r="N48" s="116"/>
      <c r="O48" s="72"/>
      <c r="P48" s="72"/>
      <c r="Q48" s="72"/>
      <c r="R48" s="118"/>
      <c r="S48" s="118"/>
      <c r="T48" s="118"/>
      <c r="U48" s="60"/>
      <c r="V48" s="116"/>
      <c r="W48" s="116"/>
      <c r="X48" s="116"/>
      <c r="Y48" s="116"/>
      <c r="Z48" s="116"/>
      <c r="AA48" s="116"/>
      <c r="AB48" s="116"/>
      <c r="AC48" s="116"/>
      <c r="AD48" s="116"/>
      <c r="AE48" s="116"/>
      <c r="AF48" s="116"/>
      <c r="AG48" s="116"/>
      <c r="AH48" s="116"/>
      <c r="AI48" s="116"/>
      <c r="AJ48" s="116"/>
      <c r="AK48" s="116"/>
      <c r="AL48" s="116"/>
      <c r="AM48" s="116"/>
      <c r="AN48" s="116"/>
      <c r="AO48" s="116"/>
      <c r="AP48" s="117"/>
      <c r="AQ48" s="360"/>
    </row>
    <row r="49" spans="1:43" s="358" customFormat="1" ht="99.75" hidden="1" customHeight="1" x14ac:dyDescent="0.2">
      <c r="A49" s="82" t="s">
        <v>18</v>
      </c>
      <c r="B49" s="82" t="s">
        <v>347</v>
      </c>
      <c r="C49" s="82" t="s">
        <v>63</v>
      </c>
      <c r="D49" s="82" t="s">
        <v>500</v>
      </c>
      <c r="E49" s="133"/>
      <c r="F49" s="133"/>
      <c r="G49" s="133"/>
      <c r="H49" s="133"/>
      <c r="I49" s="133"/>
      <c r="J49" s="133"/>
      <c r="K49" s="133"/>
      <c r="L49" s="646"/>
      <c r="M49" s="135"/>
      <c r="O49" s="133"/>
      <c r="P49" s="133"/>
      <c r="Q49" s="133"/>
      <c r="R49" s="133"/>
      <c r="S49" s="754"/>
      <c r="T49" s="133"/>
      <c r="AP49" s="359"/>
      <c r="AQ49" s="359"/>
    </row>
    <row r="50" spans="1:43" s="314" customFormat="1" ht="36" hidden="1" customHeight="1" x14ac:dyDescent="0.2">
      <c r="A50" s="71" t="s">
        <v>18</v>
      </c>
      <c r="B50" s="71" t="s">
        <v>1770</v>
      </c>
      <c r="C50" s="71" t="s">
        <v>64</v>
      </c>
      <c r="D50" s="71" t="s">
        <v>501</v>
      </c>
      <c r="E50" s="72"/>
      <c r="F50" s="72"/>
      <c r="G50" s="72"/>
      <c r="H50" s="72"/>
      <c r="I50" s="92"/>
      <c r="J50" s="72"/>
      <c r="K50" s="72"/>
      <c r="L50" s="641"/>
      <c r="M50" s="74"/>
      <c r="N50" s="116"/>
      <c r="O50" s="72"/>
      <c r="P50" s="72"/>
      <c r="Q50" s="72"/>
      <c r="R50" s="72"/>
      <c r="S50" s="72"/>
      <c r="T50" s="72"/>
      <c r="U50" s="116"/>
      <c r="V50" s="116"/>
      <c r="W50" s="116"/>
      <c r="X50" s="116"/>
      <c r="Y50" s="116"/>
      <c r="Z50" s="116"/>
      <c r="AA50" s="116"/>
      <c r="AB50" s="116"/>
      <c r="AC50" s="116"/>
      <c r="AD50" s="116"/>
      <c r="AE50" s="116"/>
      <c r="AF50" s="116"/>
      <c r="AG50" s="116"/>
      <c r="AH50" s="116"/>
      <c r="AI50" s="116"/>
      <c r="AJ50" s="116"/>
      <c r="AK50" s="116"/>
      <c r="AL50" s="116"/>
      <c r="AM50" s="116"/>
      <c r="AN50" s="116"/>
      <c r="AO50" s="116"/>
      <c r="AP50" s="72"/>
      <c r="AQ50" s="313"/>
    </row>
    <row r="51" spans="1:43" s="305" customFormat="1" ht="93.75" hidden="1" customHeight="1" x14ac:dyDescent="0.2">
      <c r="A51" s="71" t="s">
        <v>18</v>
      </c>
      <c r="B51" s="84" t="s">
        <v>348</v>
      </c>
      <c r="C51" s="71" t="s">
        <v>65</v>
      </c>
      <c r="D51" s="303" t="s">
        <v>502</v>
      </c>
      <c r="E51" s="72"/>
      <c r="F51" s="118"/>
      <c r="G51" s="118"/>
      <c r="H51" s="72"/>
      <c r="I51" s="92"/>
      <c r="J51" s="72"/>
      <c r="K51" s="72"/>
      <c r="L51" s="641"/>
      <c r="M51" s="121"/>
      <c r="N51" s="116"/>
      <c r="O51" s="72"/>
      <c r="P51" s="72"/>
      <c r="Q51" s="72"/>
      <c r="R51" s="118"/>
      <c r="S51" s="118"/>
      <c r="T51" s="118"/>
      <c r="U51" s="60"/>
      <c r="V51" s="116"/>
      <c r="W51" s="116"/>
      <c r="X51" s="116"/>
      <c r="Y51" s="116"/>
      <c r="Z51" s="116"/>
      <c r="AA51" s="116"/>
      <c r="AB51" s="116"/>
      <c r="AC51" s="116"/>
      <c r="AD51" s="116"/>
      <c r="AE51" s="116"/>
      <c r="AF51" s="116"/>
      <c r="AG51" s="116"/>
      <c r="AH51" s="116"/>
      <c r="AI51" s="116"/>
      <c r="AJ51" s="116"/>
      <c r="AK51" s="116"/>
      <c r="AL51" s="116"/>
      <c r="AM51" s="116"/>
      <c r="AN51" s="116"/>
      <c r="AO51" s="116"/>
      <c r="AP51" s="117"/>
      <c r="AQ51" s="360"/>
    </row>
    <row r="52" spans="1:43" s="314" customFormat="1" ht="39" hidden="1" customHeight="1" x14ac:dyDescent="0.2">
      <c r="A52" s="71" t="s">
        <v>18</v>
      </c>
      <c r="B52" s="71" t="s">
        <v>1770</v>
      </c>
      <c r="C52" s="71" t="s">
        <v>66</v>
      </c>
      <c r="D52" s="71" t="s">
        <v>2250</v>
      </c>
      <c r="E52" s="92"/>
      <c r="F52" s="72"/>
      <c r="G52" s="72"/>
      <c r="H52" s="72"/>
      <c r="I52" s="92"/>
      <c r="J52" s="72"/>
      <c r="K52" s="72"/>
      <c r="L52" s="641"/>
      <c r="M52" s="74"/>
      <c r="N52" s="116"/>
      <c r="O52" s="72"/>
      <c r="P52" s="72"/>
      <c r="Q52" s="72"/>
      <c r="R52" s="72"/>
      <c r="S52" s="72"/>
      <c r="T52" s="72"/>
      <c r="U52" s="116"/>
      <c r="V52" s="116"/>
      <c r="W52" s="116"/>
      <c r="X52" s="116"/>
      <c r="Y52" s="116"/>
      <c r="Z52" s="116"/>
      <c r="AA52" s="116"/>
      <c r="AB52" s="116"/>
      <c r="AC52" s="116"/>
      <c r="AD52" s="116"/>
      <c r="AE52" s="116"/>
      <c r="AF52" s="116"/>
      <c r="AG52" s="116"/>
      <c r="AH52" s="116"/>
      <c r="AI52" s="116"/>
      <c r="AJ52" s="116"/>
      <c r="AK52" s="116"/>
      <c r="AL52" s="116"/>
      <c r="AM52" s="116"/>
      <c r="AN52" s="116"/>
      <c r="AO52" s="116"/>
      <c r="AP52" s="72"/>
      <c r="AQ52" s="313"/>
    </row>
    <row r="53" spans="1:43" s="305" customFormat="1" ht="105" hidden="1" customHeight="1" x14ac:dyDescent="0.2">
      <c r="A53" s="71" t="s">
        <v>18</v>
      </c>
      <c r="B53" s="84" t="s">
        <v>348</v>
      </c>
      <c r="C53" s="71" t="s">
        <v>67</v>
      </c>
      <c r="D53" s="84" t="s">
        <v>503</v>
      </c>
      <c r="E53" s="72"/>
      <c r="F53" s="118"/>
      <c r="G53" s="118"/>
      <c r="H53" s="72"/>
      <c r="I53" s="92"/>
      <c r="J53" s="72"/>
      <c r="K53" s="72"/>
      <c r="L53" s="641"/>
      <c r="M53" s="121"/>
      <c r="N53" s="116"/>
      <c r="O53" s="72"/>
      <c r="P53" s="72"/>
      <c r="Q53" s="72"/>
      <c r="R53" s="118"/>
      <c r="S53" s="118"/>
      <c r="T53" s="118"/>
      <c r="U53" s="60"/>
      <c r="V53" s="116"/>
      <c r="W53" s="116"/>
      <c r="X53" s="116"/>
      <c r="Y53" s="116"/>
      <c r="Z53" s="116"/>
      <c r="AA53" s="116"/>
      <c r="AB53" s="116"/>
      <c r="AC53" s="116"/>
      <c r="AD53" s="116"/>
      <c r="AE53" s="116"/>
      <c r="AF53" s="116"/>
      <c r="AG53" s="116"/>
      <c r="AH53" s="116"/>
      <c r="AI53" s="116"/>
      <c r="AJ53" s="116"/>
      <c r="AK53" s="116"/>
      <c r="AL53" s="116"/>
      <c r="AM53" s="116"/>
      <c r="AN53" s="116"/>
      <c r="AO53" s="116"/>
      <c r="AP53" s="117"/>
      <c r="AQ53" s="360"/>
    </row>
    <row r="54" spans="1:43" s="314" customFormat="1" ht="60.6" hidden="1" customHeight="1" x14ac:dyDescent="0.2">
      <c r="A54" s="71" t="s">
        <v>18</v>
      </c>
      <c r="B54" s="71" t="s">
        <v>1770</v>
      </c>
      <c r="C54" s="71" t="s">
        <v>68</v>
      </c>
      <c r="D54" s="71" t="s">
        <v>504</v>
      </c>
      <c r="E54" s="72"/>
      <c r="F54" s="72"/>
      <c r="G54" s="72"/>
      <c r="H54" s="72"/>
      <c r="I54" s="92"/>
      <c r="J54" s="72"/>
      <c r="K54" s="72"/>
      <c r="L54" s="641"/>
      <c r="M54" s="74"/>
      <c r="N54" s="116"/>
      <c r="O54" s="72"/>
      <c r="P54" s="72"/>
      <c r="Q54" s="72"/>
      <c r="R54" s="72"/>
      <c r="S54" s="72"/>
      <c r="T54" s="72"/>
      <c r="U54" s="116"/>
      <c r="V54" s="116"/>
      <c r="W54" s="116"/>
      <c r="X54" s="116"/>
      <c r="Y54" s="116"/>
      <c r="Z54" s="116"/>
      <c r="AA54" s="116"/>
      <c r="AB54" s="116"/>
      <c r="AC54" s="116"/>
      <c r="AD54" s="116"/>
      <c r="AE54" s="116"/>
      <c r="AF54" s="116"/>
      <c r="AG54" s="116"/>
      <c r="AH54" s="116"/>
      <c r="AI54" s="116"/>
      <c r="AJ54" s="116"/>
      <c r="AK54" s="116"/>
      <c r="AL54" s="116"/>
      <c r="AM54" s="116"/>
      <c r="AN54" s="116"/>
      <c r="AO54" s="116"/>
      <c r="AP54" s="72"/>
      <c r="AQ54" s="313"/>
    </row>
    <row r="55" spans="1:43" s="314" customFormat="1" ht="115.5" hidden="1" customHeight="1" x14ac:dyDescent="0.2">
      <c r="A55" s="71" t="s">
        <v>18</v>
      </c>
      <c r="B55" s="71" t="s">
        <v>1770</v>
      </c>
      <c r="C55" s="71" t="s">
        <v>69</v>
      </c>
      <c r="D55" s="334" t="s">
        <v>505</v>
      </c>
      <c r="E55" s="72"/>
      <c r="F55" s="72"/>
      <c r="G55" s="72"/>
      <c r="H55" s="72"/>
      <c r="I55" s="92"/>
      <c r="J55" s="72"/>
      <c r="K55" s="72"/>
      <c r="L55" s="641"/>
      <c r="M55" s="74"/>
      <c r="N55" s="116"/>
      <c r="O55" s="72"/>
      <c r="P55" s="72"/>
      <c r="Q55" s="72"/>
      <c r="R55" s="72"/>
      <c r="S55" s="72"/>
      <c r="T55" s="72"/>
      <c r="U55" s="116"/>
      <c r="V55" s="116"/>
      <c r="W55" s="116"/>
      <c r="X55" s="116"/>
      <c r="Y55" s="116"/>
      <c r="Z55" s="116"/>
      <c r="AA55" s="116"/>
      <c r="AB55" s="116"/>
      <c r="AC55" s="116"/>
      <c r="AD55" s="116"/>
      <c r="AE55" s="116"/>
      <c r="AF55" s="116"/>
      <c r="AG55" s="116"/>
      <c r="AH55" s="116"/>
      <c r="AI55" s="116"/>
      <c r="AJ55" s="116"/>
      <c r="AK55" s="116"/>
      <c r="AL55" s="116"/>
      <c r="AM55" s="116"/>
      <c r="AN55" s="116"/>
      <c r="AO55" s="116"/>
      <c r="AP55" s="72"/>
      <c r="AQ55" s="313"/>
    </row>
    <row r="56" spans="1:43" s="301" customFormat="1" ht="409.5" hidden="1" x14ac:dyDescent="0.2">
      <c r="A56" s="352" t="s">
        <v>18</v>
      </c>
      <c r="B56" s="71" t="s">
        <v>347</v>
      </c>
      <c r="C56" s="352" t="s">
        <v>70</v>
      </c>
      <c r="D56" s="757" t="s">
        <v>2762</v>
      </c>
      <c r="E56" s="349"/>
      <c r="F56" s="349"/>
      <c r="G56" s="349"/>
      <c r="H56" s="349"/>
      <c r="I56" s="349"/>
      <c r="J56" s="353"/>
      <c r="K56" s="349"/>
      <c r="L56" s="647"/>
      <c r="M56" s="350"/>
      <c r="O56" s="349"/>
      <c r="P56" s="349"/>
      <c r="Q56" s="349"/>
      <c r="R56" s="349"/>
      <c r="S56" s="756"/>
      <c r="T56" s="349"/>
      <c r="AP56" s="64"/>
      <c r="AQ56" s="64"/>
    </row>
    <row r="57" spans="1:43" s="301" customFormat="1" ht="38.25" hidden="1" x14ac:dyDescent="0.2">
      <c r="A57" s="352" t="s">
        <v>18</v>
      </c>
      <c r="B57" s="71" t="s">
        <v>347</v>
      </c>
      <c r="C57" s="352" t="s">
        <v>71</v>
      </c>
      <c r="D57" s="71" t="s">
        <v>506</v>
      </c>
      <c r="E57" s="349"/>
      <c r="F57" s="349"/>
      <c r="G57" s="349"/>
      <c r="H57" s="349"/>
      <c r="I57" s="349"/>
      <c r="J57" s="353"/>
      <c r="K57" s="349"/>
      <c r="L57" s="647"/>
      <c r="M57" s="350"/>
      <c r="O57" s="349"/>
      <c r="P57" s="72"/>
      <c r="Q57" s="349"/>
      <c r="R57" s="349"/>
      <c r="S57" s="756"/>
      <c r="T57" s="349"/>
      <c r="U57" s="64"/>
      <c r="AP57" s="64"/>
      <c r="AQ57" s="64"/>
    </row>
    <row r="58" spans="1:43" s="314" customFormat="1" ht="51" hidden="1" customHeight="1" x14ac:dyDescent="0.2">
      <c r="A58" s="71" t="s">
        <v>4</v>
      </c>
      <c r="B58" s="71" t="s">
        <v>1812</v>
      </c>
      <c r="C58" s="71" t="s">
        <v>2251</v>
      </c>
      <c r="D58" s="71" t="s">
        <v>507</v>
      </c>
      <c r="E58" s="72"/>
      <c r="F58" s="72"/>
      <c r="G58" s="72"/>
      <c r="H58" s="72"/>
      <c r="I58" s="92"/>
      <c r="J58" s="72"/>
      <c r="K58" s="72"/>
      <c r="L58" s="641"/>
      <c r="M58" s="74"/>
      <c r="N58" s="116"/>
      <c r="O58" s="72"/>
      <c r="P58" s="72"/>
      <c r="Q58" s="72"/>
      <c r="R58" s="72"/>
      <c r="S58" s="72"/>
      <c r="T58" s="72"/>
      <c r="U58" s="116"/>
      <c r="V58" s="116"/>
      <c r="W58" s="116"/>
      <c r="X58" s="116"/>
      <c r="Y58" s="116"/>
      <c r="Z58" s="116"/>
      <c r="AA58" s="116"/>
      <c r="AB58" s="116"/>
      <c r="AC58" s="116"/>
      <c r="AD58" s="116"/>
      <c r="AE58" s="116"/>
      <c r="AF58" s="116"/>
      <c r="AG58" s="116"/>
      <c r="AH58" s="116"/>
      <c r="AI58" s="116"/>
      <c r="AJ58" s="116"/>
      <c r="AK58" s="116"/>
      <c r="AL58" s="116"/>
      <c r="AM58" s="116"/>
      <c r="AN58" s="116"/>
      <c r="AO58" s="116"/>
      <c r="AP58" s="117"/>
      <c r="AQ58" s="313"/>
    </row>
    <row r="59" spans="1:43" s="314" customFormat="1" ht="89.25" hidden="1" customHeight="1" x14ac:dyDescent="0.2">
      <c r="A59" s="71" t="s">
        <v>4</v>
      </c>
      <c r="B59" s="58" t="s">
        <v>2410</v>
      </c>
      <c r="C59" s="71" t="s">
        <v>72</v>
      </c>
      <c r="D59" s="303" t="s">
        <v>2252</v>
      </c>
      <c r="E59" s="72"/>
      <c r="F59" s="72"/>
      <c r="G59" s="72"/>
      <c r="H59" s="72"/>
      <c r="I59" s="92"/>
      <c r="J59" s="72"/>
      <c r="K59" s="72"/>
      <c r="L59" s="641"/>
      <c r="M59" s="74"/>
      <c r="N59" s="116"/>
      <c r="O59" s="72"/>
      <c r="P59" s="72"/>
      <c r="Q59" s="72"/>
      <c r="R59" s="72"/>
      <c r="S59" s="72"/>
      <c r="T59" s="72"/>
      <c r="U59" s="116"/>
      <c r="V59" s="116"/>
      <c r="W59" s="116"/>
      <c r="X59" s="116"/>
      <c r="Y59" s="116"/>
      <c r="Z59" s="116"/>
      <c r="AA59" s="116"/>
      <c r="AB59" s="116"/>
      <c r="AC59" s="116"/>
      <c r="AD59" s="116"/>
      <c r="AE59" s="116"/>
      <c r="AF59" s="116"/>
      <c r="AG59" s="116"/>
      <c r="AH59" s="116"/>
      <c r="AI59" s="116"/>
      <c r="AJ59" s="116"/>
      <c r="AK59" s="116"/>
      <c r="AL59" s="116"/>
      <c r="AM59" s="116"/>
      <c r="AN59" s="116"/>
      <c r="AO59" s="116"/>
      <c r="AP59" s="117"/>
      <c r="AQ59" s="313"/>
    </row>
    <row r="60" spans="1:43" s="314" customFormat="1" ht="56.25" hidden="1" x14ac:dyDescent="0.2">
      <c r="A60" s="71" t="s">
        <v>4</v>
      </c>
      <c r="B60" s="58" t="s">
        <v>2410</v>
      </c>
      <c r="C60" s="71" t="s">
        <v>73</v>
      </c>
      <c r="D60" s="303" t="s">
        <v>2253</v>
      </c>
      <c r="E60" s="72"/>
      <c r="F60" s="72"/>
      <c r="G60" s="72"/>
      <c r="H60" s="72"/>
      <c r="I60" s="92"/>
      <c r="J60" s="72"/>
      <c r="K60" s="72"/>
      <c r="L60" s="641"/>
      <c r="M60" s="74"/>
      <c r="N60" s="116"/>
      <c r="O60" s="72"/>
      <c r="P60" s="72"/>
      <c r="Q60" s="72"/>
      <c r="R60" s="72"/>
      <c r="S60" s="72"/>
      <c r="T60" s="72"/>
      <c r="U60" s="116"/>
      <c r="V60" s="116"/>
      <c r="W60" s="116"/>
      <c r="X60" s="116"/>
      <c r="Y60" s="116"/>
      <c r="Z60" s="116"/>
      <c r="AA60" s="116"/>
      <c r="AB60" s="116"/>
      <c r="AC60" s="116"/>
      <c r="AD60" s="116"/>
      <c r="AE60" s="116"/>
      <c r="AF60" s="116"/>
      <c r="AG60" s="116"/>
      <c r="AH60" s="116"/>
      <c r="AI60" s="116"/>
      <c r="AJ60" s="116"/>
      <c r="AK60" s="116"/>
      <c r="AL60" s="116"/>
      <c r="AM60" s="116"/>
      <c r="AN60" s="116"/>
      <c r="AO60" s="116"/>
      <c r="AP60" s="117"/>
      <c r="AQ60" s="313"/>
    </row>
    <row r="61" spans="1:43" s="313" customFormat="1" ht="42.75" hidden="1" customHeight="1" x14ac:dyDescent="0.2">
      <c r="A61" s="156" t="s">
        <v>4</v>
      </c>
      <c r="B61" s="58" t="s">
        <v>2410</v>
      </c>
      <c r="C61" s="156" t="s">
        <v>74</v>
      </c>
      <c r="D61" s="303" t="s">
        <v>508</v>
      </c>
      <c r="E61" s="118"/>
      <c r="F61" s="118"/>
      <c r="G61" s="118"/>
      <c r="H61" s="118"/>
      <c r="I61" s="80"/>
      <c r="J61" s="118"/>
      <c r="K61" s="118"/>
      <c r="L61" s="648"/>
      <c r="M61" s="121"/>
      <c r="N61" s="117"/>
      <c r="O61" s="118"/>
      <c r="P61" s="118"/>
      <c r="Q61" s="118"/>
      <c r="R61" s="118"/>
      <c r="S61" s="118"/>
      <c r="T61" s="118"/>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row>
    <row r="62" spans="1:43" ht="38.25" hidden="1" customHeight="1" x14ac:dyDescent="0.2">
      <c r="A62" s="4" t="s">
        <v>4</v>
      </c>
      <c r="B62" s="84" t="s">
        <v>355</v>
      </c>
      <c r="C62" s="71" t="s">
        <v>75</v>
      </c>
      <c r="D62" s="5" t="s">
        <v>509</v>
      </c>
      <c r="E62" s="595"/>
      <c r="F62" s="595"/>
      <c r="G62" s="595"/>
      <c r="H62" s="595"/>
      <c r="I62" s="109"/>
      <c r="J62" s="595"/>
      <c r="K62" s="595"/>
      <c r="L62" s="643"/>
      <c r="M62" s="596"/>
      <c r="N62" s="116"/>
      <c r="O62" s="595"/>
      <c r="P62" s="595"/>
      <c r="Q62" s="595"/>
      <c r="R62" s="72"/>
      <c r="S62" s="72"/>
      <c r="T62" s="72"/>
    </row>
    <row r="63" spans="1:43" s="314" customFormat="1" ht="46.15" hidden="1" customHeight="1" x14ac:dyDescent="0.2">
      <c r="A63" s="71" t="s">
        <v>4</v>
      </c>
      <c r="B63" s="58" t="s">
        <v>2410</v>
      </c>
      <c r="C63" s="71" t="s">
        <v>76</v>
      </c>
      <c r="D63" s="334" t="s">
        <v>2254</v>
      </c>
      <c r="E63" s="72"/>
      <c r="F63" s="72"/>
      <c r="G63" s="72"/>
      <c r="H63" s="72"/>
      <c r="I63" s="92"/>
      <c r="J63" s="72"/>
      <c r="K63" s="72"/>
      <c r="L63" s="641"/>
      <c r="M63" s="74"/>
      <c r="N63" s="116"/>
      <c r="O63" s="72"/>
      <c r="P63" s="72"/>
      <c r="Q63" s="72"/>
      <c r="R63" s="72"/>
      <c r="S63" s="72"/>
      <c r="T63" s="72"/>
      <c r="U63" s="116"/>
      <c r="V63" s="116"/>
      <c r="W63" s="116"/>
      <c r="X63" s="116"/>
      <c r="Y63" s="116"/>
      <c r="Z63" s="116"/>
      <c r="AA63" s="116"/>
      <c r="AB63" s="116"/>
      <c r="AC63" s="116"/>
      <c r="AD63" s="116"/>
      <c r="AE63" s="116"/>
      <c r="AF63" s="116"/>
      <c r="AG63" s="116"/>
      <c r="AH63" s="116"/>
      <c r="AI63" s="116"/>
      <c r="AJ63" s="116"/>
      <c r="AK63" s="116"/>
      <c r="AL63" s="116"/>
      <c r="AM63" s="116"/>
      <c r="AN63" s="116"/>
      <c r="AO63" s="116"/>
      <c r="AP63" s="117"/>
      <c r="AQ63" s="313"/>
    </row>
    <row r="64" spans="1:43" s="314" customFormat="1" ht="38.25" hidden="1" customHeight="1" x14ac:dyDescent="0.2">
      <c r="A64" s="71" t="s">
        <v>4</v>
      </c>
      <c r="B64" s="71" t="s">
        <v>350</v>
      </c>
      <c r="C64" s="71" t="s">
        <v>77</v>
      </c>
      <c r="D64" s="303" t="s">
        <v>510</v>
      </c>
      <c r="E64" s="72"/>
      <c r="F64" s="118"/>
      <c r="G64" s="72"/>
      <c r="H64" s="72"/>
      <c r="I64" s="92"/>
      <c r="J64" s="72"/>
      <c r="K64" s="72"/>
      <c r="L64" s="648"/>
      <c r="M64" s="121"/>
      <c r="N64" s="116"/>
      <c r="O64" s="72"/>
      <c r="P64" s="72"/>
      <c r="Q64" s="72"/>
      <c r="R64" s="118"/>
      <c r="S64" s="72"/>
      <c r="T64" s="72"/>
      <c r="U64" s="116"/>
      <c r="V64" s="116"/>
      <c r="W64" s="116"/>
      <c r="X64" s="116"/>
      <c r="Y64" s="116"/>
      <c r="Z64" s="116"/>
      <c r="AA64" s="116"/>
      <c r="AB64" s="116"/>
      <c r="AC64" s="116"/>
      <c r="AD64" s="116"/>
      <c r="AE64" s="116"/>
      <c r="AF64" s="116"/>
      <c r="AG64" s="116"/>
      <c r="AH64" s="116"/>
      <c r="AI64" s="116"/>
      <c r="AJ64" s="116"/>
      <c r="AK64" s="116"/>
      <c r="AL64" s="116"/>
      <c r="AM64" s="116"/>
      <c r="AN64" s="116"/>
      <c r="AO64" s="116"/>
      <c r="AP64" s="117"/>
      <c r="AQ64" s="313"/>
    </row>
    <row r="65" spans="1:43" s="314" customFormat="1" ht="38.25" hidden="1" customHeight="1" x14ac:dyDescent="0.2">
      <c r="A65" s="71" t="s">
        <v>4</v>
      </c>
      <c r="B65" s="71" t="s">
        <v>350</v>
      </c>
      <c r="C65" s="71" t="s">
        <v>78</v>
      </c>
      <c r="D65" s="387" t="s">
        <v>2255</v>
      </c>
      <c r="E65" s="72"/>
      <c r="F65" s="118"/>
      <c r="G65" s="72"/>
      <c r="H65" s="72"/>
      <c r="I65" s="92"/>
      <c r="J65" s="72"/>
      <c r="K65" s="72"/>
      <c r="L65" s="648"/>
      <c r="M65" s="121"/>
      <c r="N65" s="116"/>
      <c r="O65" s="72"/>
      <c r="P65" s="72"/>
      <c r="Q65" s="72"/>
      <c r="R65" s="118"/>
      <c r="S65" s="72"/>
      <c r="T65" s="72"/>
      <c r="U65" s="116"/>
      <c r="V65" s="116"/>
      <c r="W65" s="116"/>
      <c r="X65" s="116"/>
      <c r="Y65" s="116"/>
      <c r="Z65" s="116"/>
      <c r="AA65" s="116"/>
      <c r="AB65" s="116"/>
      <c r="AC65" s="116"/>
      <c r="AD65" s="116"/>
      <c r="AE65" s="116"/>
      <c r="AF65" s="116"/>
      <c r="AG65" s="116"/>
      <c r="AH65" s="116"/>
      <c r="AI65" s="116"/>
      <c r="AJ65" s="116"/>
      <c r="AK65" s="116"/>
      <c r="AL65" s="116"/>
      <c r="AM65" s="116"/>
      <c r="AN65" s="116"/>
      <c r="AO65" s="116"/>
      <c r="AP65" s="117"/>
      <c r="AQ65" s="313"/>
    </row>
    <row r="66" spans="1:43" s="395" customFormat="1" ht="51" hidden="1" customHeight="1" x14ac:dyDescent="0.2">
      <c r="A66" s="71" t="s">
        <v>4</v>
      </c>
      <c r="B66" s="71" t="s">
        <v>351</v>
      </c>
      <c r="C66" s="71" t="s">
        <v>79</v>
      </c>
      <c r="D66" s="303" t="s">
        <v>511</v>
      </c>
      <c r="E66" s="72"/>
      <c r="F66" s="91"/>
      <c r="G66" s="91"/>
      <c r="H66" s="72"/>
      <c r="I66" s="92"/>
      <c r="J66" s="72"/>
      <c r="K66" s="72"/>
      <c r="L66" s="641"/>
      <c r="M66" s="74"/>
      <c r="N66" s="116"/>
      <c r="O66" s="72"/>
      <c r="P66" s="72"/>
      <c r="Q66" s="72"/>
      <c r="R66" s="116"/>
      <c r="S66" s="72"/>
      <c r="T66" s="72"/>
      <c r="U66" s="116"/>
      <c r="V66" s="116"/>
      <c r="W66" s="116"/>
      <c r="X66" s="116"/>
      <c r="Y66" s="116"/>
      <c r="Z66" s="116"/>
      <c r="AA66" s="116"/>
      <c r="AB66" s="116"/>
      <c r="AC66" s="116"/>
      <c r="AD66" s="116"/>
      <c r="AE66" s="116"/>
      <c r="AF66" s="116"/>
      <c r="AG66" s="116"/>
      <c r="AH66" s="116"/>
      <c r="AI66" s="116"/>
      <c r="AJ66" s="116"/>
      <c r="AK66" s="116"/>
      <c r="AL66" s="116"/>
      <c r="AM66" s="116"/>
      <c r="AN66" s="116"/>
      <c r="AO66" s="116"/>
      <c r="AP66" s="117"/>
      <c r="AQ66" s="394"/>
    </row>
    <row r="67" spans="1:43" s="314" customFormat="1" ht="102" hidden="1" customHeight="1" x14ac:dyDescent="0.2">
      <c r="A67" s="71" t="s">
        <v>4</v>
      </c>
      <c r="B67" s="71" t="s">
        <v>352</v>
      </c>
      <c r="C67" s="71" t="s">
        <v>80</v>
      </c>
      <c r="D67" s="303" t="s">
        <v>512</v>
      </c>
      <c r="E67" s="72"/>
      <c r="F67" s="72"/>
      <c r="G67" s="72"/>
      <c r="H67" s="72"/>
      <c r="I67" s="92"/>
      <c r="J67" s="72"/>
      <c r="K67" s="72"/>
      <c r="L67" s="641"/>
      <c r="M67" s="74"/>
      <c r="N67" s="116"/>
      <c r="O67" s="72"/>
      <c r="P67" s="72"/>
      <c r="Q67" s="72"/>
      <c r="R67" s="72"/>
      <c r="S67" s="72"/>
      <c r="T67" s="72"/>
      <c r="U67" s="116"/>
      <c r="V67" s="116"/>
      <c r="W67" s="116"/>
      <c r="X67" s="116"/>
      <c r="Y67" s="116"/>
      <c r="Z67" s="116"/>
      <c r="AA67" s="116"/>
      <c r="AB67" s="116"/>
      <c r="AC67" s="116"/>
      <c r="AD67" s="116"/>
      <c r="AE67" s="116"/>
      <c r="AF67" s="116"/>
      <c r="AG67" s="116"/>
      <c r="AH67" s="116"/>
      <c r="AI67" s="116"/>
      <c r="AJ67" s="116"/>
      <c r="AK67" s="116"/>
      <c r="AL67" s="116"/>
      <c r="AM67" s="116"/>
      <c r="AN67" s="116"/>
      <c r="AO67" s="116"/>
      <c r="AP67" s="117"/>
      <c r="AQ67" s="313"/>
    </row>
    <row r="68" spans="1:43" s="170" customFormat="1" ht="38.25" hidden="1" customHeight="1" x14ac:dyDescent="0.2">
      <c r="A68" s="163"/>
      <c r="B68" s="164"/>
      <c r="C68" s="165"/>
      <c r="D68" s="164"/>
      <c r="E68" s="130"/>
      <c r="F68" s="130"/>
      <c r="G68" s="130"/>
      <c r="H68" s="130"/>
      <c r="I68" s="130"/>
      <c r="J68" s="130"/>
      <c r="K68" s="130"/>
      <c r="L68" s="649"/>
      <c r="M68" s="125"/>
      <c r="N68" s="166"/>
      <c r="O68" s="130"/>
      <c r="P68" s="130"/>
      <c r="Q68" s="130"/>
      <c r="R68" s="167"/>
      <c r="S68" s="130"/>
      <c r="T68" s="130"/>
      <c r="U68" s="166"/>
      <c r="V68" s="166"/>
      <c r="W68" s="166"/>
      <c r="X68" s="166"/>
      <c r="Y68" s="166"/>
      <c r="Z68" s="166"/>
      <c r="AA68" s="166"/>
      <c r="AB68" s="166"/>
      <c r="AC68" s="166"/>
      <c r="AD68" s="166"/>
      <c r="AE68" s="166"/>
      <c r="AF68" s="166"/>
      <c r="AG68" s="166"/>
      <c r="AH68" s="166"/>
      <c r="AI68" s="166"/>
      <c r="AJ68" s="166"/>
      <c r="AK68" s="166"/>
      <c r="AL68" s="166"/>
      <c r="AM68" s="166"/>
      <c r="AN68" s="166"/>
      <c r="AO68" s="166"/>
      <c r="AP68" s="168"/>
      <c r="AQ68" s="169"/>
    </row>
    <row r="69" spans="1:43" s="314" customFormat="1" ht="51" hidden="1" customHeight="1" x14ac:dyDescent="0.2">
      <c r="A69" s="71" t="s">
        <v>4</v>
      </c>
      <c r="B69" s="71" t="s">
        <v>352</v>
      </c>
      <c r="C69" s="71" t="s">
        <v>81</v>
      </c>
      <c r="D69" s="71" t="s">
        <v>1792</v>
      </c>
      <c r="E69" s="116"/>
      <c r="F69" s="116"/>
      <c r="G69" s="116"/>
      <c r="H69" s="72"/>
      <c r="I69" s="92"/>
      <c r="J69" s="72"/>
      <c r="K69" s="72"/>
      <c r="L69" s="641"/>
      <c r="M69" s="74"/>
      <c r="N69" s="116"/>
      <c r="O69" s="72"/>
      <c r="P69" s="72"/>
      <c r="Q69" s="72"/>
      <c r="R69" s="72"/>
      <c r="S69" s="72"/>
      <c r="T69" s="72"/>
      <c r="U69" s="116"/>
      <c r="V69" s="116"/>
      <c r="W69" s="116"/>
      <c r="X69" s="116"/>
      <c r="Y69" s="116"/>
      <c r="Z69" s="116"/>
      <c r="AA69" s="116"/>
      <c r="AB69" s="116"/>
      <c r="AC69" s="116"/>
      <c r="AD69" s="116"/>
      <c r="AE69" s="116"/>
      <c r="AF69" s="116"/>
      <c r="AG69" s="116"/>
      <c r="AH69" s="116"/>
      <c r="AI69" s="116"/>
      <c r="AJ69" s="116"/>
      <c r="AK69" s="116"/>
      <c r="AL69" s="116"/>
      <c r="AM69" s="116"/>
      <c r="AN69" s="116"/>
      <c r="AO69" s="116"/>
      <c r="AP69" s="117"/>
      <c r="AQ69" s="313"/>
    </row>
    <row r="70" spans="1:43" s="314" customFormat="1" ht="76.5" hidden="1" customHeight="1" x14ac:dyDescent="0.2">
      <c r="A70" s="71" t="s">
        <v>4</v>
      </c>
      <c r="B70" s="71" t="s">
        <v>352</v>
      </c>
      <c r="C70" s="71" t="s">
        <v>82</v>
      </c>
      <c r="D70" s="71" t="s">
        <v>513</v>
      </c>
      <c r="E70" s="72"/>
      <c r="F70" s="72"/>
      <c r="G70" s="72"/>
      <c r="H70" s="72"/>
      <c r="I70" s="92"/>
      <c r="J70" s="72"/>
      <c r="K70" s="72"/>
      <c r="L70" s="641"/>
      <c r="M70" s="74"/>
      <c r="N70" s="116"/>
      <c r="O70" s="72"/>
      <c r="P70" s="72"/>
      <c r="Q70" s="72"/>
      <c r="R70" s="72"/>
      <c r="S70" s="72"/>
      <c r="T70" s="72"/>
      <c r="U70" s="116"/>
      <c r="V70" s="116"/>
      <c r="W70" s="116"/>
      <c r="X70" s="116"/>
      <c r="Y70" s="116"/>
      <c r="Z70" s="116"/>
      <c r="AA70" s="116"/>
      <c r="AB70" s="116"/>
      <c r="AC70" s="116"/>
      <c r="AD70" s="116"/>
      <c r="AE70" s="116"/>
      <c r="AF70" s="116"/>
      <c r="AG70" s="116"/>
      <c r="AH70" s="116"/>
      <c r="AI70" s="116"/>
      <c r="AJ70" s="116"/>
      <c r="AK70" s="116"/>
      <c r="AL70" s="116"/>
      <c r="AM70" s="116"/>
      <c r="AN70" s="116"/>
      <c r="AO70" s="116"/>
      <c r="AP70" s="117"/>
      <c r="AQ70" s="313"/>
    </row>
    <row r="71" spans="1:43" s="314" customFormat="1" ht="63.75" hidden="1" customHeight="1" x14ac:dyDescent="0.2">
      <c r="A71" s="71" t="s">
        <v>4</v>
      </c>
      <c r="B71" s="71" t="s">
        <v>1812</v>
      </c>
      <c r="C71" s="71" t="s">
        <v>83</v>
      </c>
      <c r="D71" s="71" t="s">
        <v>514</v>
      </c>
      <c r="E71" s="72"/>
      <c r="F71" s="72"/>
      <c r="G71" s="72"/>
      <c r="H71" s="72"/>
      <c r="I71" s="92"/>
      <c r="J71" s="72"/>
      <c r="K71" s="72"/>
      <c r="L71" s="641"/>
      <c r="M71" s="74"/>
      <c r="N71" s="116"/>
      <c r="O71" s="72"/>
      <c r="P71" s="72"/>
      <c r="Q71" s="72"/>
      <c r="R71" s="72"/>
      <c r="S71" s="72"/>
      <c r="T71" s="72"/>
      <c r="U71" s="116"/>
      <c r="V71" s="116"/>
      <c r="W71" s="116"/>
      <c r="X71" s="116"/>
      <c r="Y71" s="116"/>
      <c r="Z71" s="116"/>
      <c r="AA71" s="116"/>
      <c r="AB71" s="116"/>
      <c r="AC71" s="116"/>
      <c r="AD71" s="116"/>
      <c r="AE71" s="116"/>
      <c r="AF71" s="116"/>
      <c r="AG71" s="116"/>
      <c r="AH71" s="116"/>
      <c r="AI71" s="116"/>
      <c r="AJ71" s="116"/>
      <c r="AK71" s="116"/>
      <c r="AL71" s="116"/>
      <c r="AM71" s="116"/>
      <c r="AN71" s="116"/>
      <c r="AO71" s="116"/>
      <c r="AP71" s="117"/>
      <c r="AQ71" s="313"/>
    </row>
    <row r="72" spans="1:43" s="395" customFormat="1" ht="51" hidden="1" customHeight="1" x14ac:dyDescent="0.2">
      <c r="A72" s="71" t="s">
        <v>4</v>
      </c>
      <c r="B72" s="71" t="s">
        <v>351</v>
      </c>
      <c r="C72" s="71" t="s">
        <v>84</v>
      </c>
      <c r="D72" s="71" t="s">
        <v>515</v>
      </c>
      <c r="E72" s="72"/>
      <c r="F72" s="72"/>
      <c r="G72" s="72"/>
      <c r="H72" s="72"/>
      <c r="I72" s="92"/>
      <c r="J72" s="72"/>
      <c r="K72" s="72"/>
      <c r="L72" s="641"/>
      <c r="M72" s="74"/>
      <c r="N72" s="116"/>
      <c r="O72" s="72"/>
      <c r="P72" s="72"/>
      <c r="Q72" s="72"/>
      <c r="R72" s="116"/>
      <c r="S72" s="72"/>
      <c r="T72" s="72"/>
      <c r="U72" s="116"/>
      <c r="V72" s="116"/>
      <c r="W72" s="116"/>
      <c r="X72" s="116"/>
      <c r="Y72" s="116"/>
      <c r="Z72" s="116"/>
      <c r="AA72" s="116"/>
      <c r="AB72" s="116"/>
      <c r="AC72" s="116"/>
      <c r="AD72" s="116"/>
      <c r="AE72" s="116"/>
      <c r="AF72" s="116"/>
      <c r="AG72" s="116"/>
      <c r="AH72" s="116"/>
      <c r="AI72" s="116"/>
      <c r="AJ72" s="116"/>
      <c r="AK72" s="116"/>
      <c r="AL72" s="116"/>
      <c r="AM72" s="116"/>
      <c r="AN72" s="116"/>
      <c r="AO72" s="116"/>
      <c r="AP72" s="117"/>
      <c r="AQ72" s="394"/>
    </row>
    <row r="73" spans="1:43" s="314" customFormat="1" ht="63.75" hidden="1" customHeight="1" x14ac:dyDescent="0.2">
      <c r="A73" s="71" t="s">
        <v>4</v>
      </c>
      <c r="B73" s="71" t="s">
        <v>1812</v>
      </c>
      <c r="C73" s="71" t="s">
        <v>85</v>
      </c>
      <c r="D73" s="71" t="s">
        <v>516</v>
      </c>
      <c r="E73" s="72"/>
      <c r="F73" s="72"/>
      <c r="G73" s="72"/>
      <c r="H73" s="72"/>
      <c r="I73" s="92"/>
      <c r="J73" s="72"/>
      <c r="K73" s="72"/>
      <c r="L73" s="641"/>
      <c r="M73" s="74"/>
      <c r="N73" s="116"/>
      <c r="O73" s="72"/>
      <c r="P73" s="72"/>
      <c r="Q73" s="72"/>
      <c r="R73" s="72"/>
      <c r="S73" s="72"/>
      <c r="T73" s="72"/>
      <c r="U73" s="116"/>
      <c r="V73" s="116"/>
      <c r="W73" s="116"/>
      <c r="X73" s="116"/>
      <c r="Y73" s="116"/>
      <c r="Z73" s="116"/>
      <c r="AA73" s="116"/>
      <c r="AB73" s="116"/>
      <c r="AC73" s="116"/>
      <c r="AD73" s="116"/>
      <c r="AE73" s="116"/>
      <c r="AF73" s="116"/>
      <c r="AG73" s="116"/>
      <c r="AH73" s="116"/>
      <c r="AI73" s="116"/>
      <c r="AJ73" s="116"/>
      <c r="AK73" s="116"/>
      <c r="AL73" s="116"/>
      <c r="AM73" s="116"/>
      <c r="AN73" s="116"/>
      <c r="AO73" s="116"/>
      <c r="AP73" s="117"/>
      <c r="AQ73" s="313"/>
    </row>
    <row r="74" spans="1:43" s="314" customFormat="1" ht="63.75" hidden="1" customHeight="1" x14ac:dyDescent="0.2">
      <c r="A74" s="71" t="s">
        <v>4</v>
      </c>
      <c r="B74" s="71" t="s">
        <v>1812</v>
      </c>
      <c r="C74" s="71" t="s">
        <v>86</v>
      </c>
      <c r="D74" s="71" t="s">
        <v>517</v>
      </c>
      <c r="E74" s="72"/>
      <c r="F74" s="72"/>
      <c r="G74" s="72"/>
      <c r="H74" s="72"/>
      <c r="I74" s="92"/>
      <c r="J74" s="72"/>
      <c r="K74" s="72"/>
      <c r="L74" s="641"/>
      <c r="M74" s="74"/>
      <c r="N74" s="116"/>
      <c r="O74" s="72"/>
      <c r="P74" s="72"/>
      <c r="Q74" s="72"/>
      <c r="R74" s="72"/>
      <c r="S74" s="72"/>
      <c r="T74" s="72"/>
      <c r="U74" s="116"/>
      <c r="V74" s="116"/>
      <c r="W74" s="116"/>
      <c r="X74" s="116"/>
      <c r="Y74" s="116"/>
      <c r="Z74" s="116"/>
      <c r="AA74" s="116"/>
      <c r="AB74" s="116"/>
      <c r="AC74" s="116"/>
      <c r="AD74" s="116"/>
      <c r="AE74" s="116"/>
      <c r="AF74" s="116"/>
      <c r="AG74" s="116"/>
      <c r="AH74" s="116"/>
      <c r="AI74" s="116"/>
      <c r="AJ74" s="116"/>
      <c r="AK74" s="116"/>
      <c r="AL74" s="116"/>
      <c r="AM74" s="116"/>
      <c r="AN74" s="116"/>
      <c r="AO74" s="116"/>
      <c r="AP74" s="117"/>
      <c r="AQ74" s="313"/>
    </row>
    <row r="75" spans="1:43" s="314" customFormat="1" ht="38.25" hidden="1" customHeight="1" x14ac:dyDescent="0.2">
      <c r="A75" s="71" t="s">
        <v>4</v>
      </c>
      <c r="B75" s="71" t="s">
        <v>2427</v>
      </c>
      <c r="C75" s="71" t="s">
        <v>87</v>
      </c>
      <c r="D75" s="303" t="s">
        <v>518</v>
      </c>
      <c r="E75" s="72"/>
      <c r="F75" s="72"/>
      <c r="G75" s="72"/>
      <c r="H75" s="72"/>
      <c r="I75" s="92"/>
      <c r="J75" s="72"/>
      <c r="K75" s="72"/>
      <c r="L75" s="641"/>
      <c r="M75" s="74"/>
      <c r="N75" s="116"/>
      <c r="O75" s="72"/>
      <c r="P75" s="72"/>
      <c r="Q75" s="72"/>
      <c r="R75" s="72"/>
      <c r="S75" s="72"/>
      <c r="T75" s="72"/>
      <c r="U75" s="116"/>
      <c r="V75" s="116"/>
      <c r="W75" s="116"/>
      <c r="X75" s="116"/>
      <c r="Y75" s="116"/>
      <c r="Z75" s="116"/>
      <c r="AA75" s="116"/>
      <c r="AB75" s="116"/>
      <c r="AC75" s="116"/>
      <c r="AD75" s="116"/>
      <c r="AE75" s="116"/>
      <c r="AF75" s="116"/>
      <c r="AG75" s="116"/>
      <c r="AH75" s="116"/>
      <c r="AI75" s="116"/>
      <c r="AJ75" s="116"/>
      <c r="AK75" s="116"/>
      <c r="AL75" s="116"/>
      <c r="AM75" s="116"/>
      <c r="AN75" s="116"/>
      <c r="AO75" s="116"/>
      <c r="AP75" s="117"/>
      <c r="AQ75" s="313"/>
    </row>
    <row r="76" spans="1:43" s="395" customFormat="1" ht="51" hidden="1" customHeight="1" x14ac:dyDescent="0.2">
      <c r="A76" s="71" t="s">
        <v>4</v>
      </c>
      <c r="B76" s="71" t="s">
        <v>351</v>
      </c>
      <c r="C76" s="71" t="s">
        <v>88</v>
      </c>
      <c r="D76" s="387" t="s">
        <v>2256</v>
      </c>
      <c r="E76" s="72"/>
      <c r="F76" s="72"/>
      <c r="G76" s="72"/>
      <c r="H76" s="72"/>
      <c r="I76" s="92"/>
      <c r="J76" s="72"/>
      <c r="K76" s="72"/>
      <c r="L76" s="641"/>
      <c r="M76" s="74"/>
      <c r="N76" s="116"/>
      <c r="O76" s="72"/>
      <c r="P76" s="72"/>
      <c r="Q76" s="72"/>
      <c r="R76" s="72"/>
      <c r="S76" s="72"/>
      <c r="T76" s="72"/>
      <c r="U76" s="116"/>
      <c r="V76" s="116"/>
      <c r="W76" s="116"/>
      <c r="X76" s="116"/>
      <c r="Y76" s="116"/>
      <c r="Z76" s="116"/>
      <c r="AA76" s="116"/>
      <c r="AB76" s="116"/>
      <c r="AC76" s="116"/>
      <c r="AD76" s="116"/>
      <c r="AE76" s="116"/>
      <c r="AF76" s="116"/>
      <c r="AG76" s="116"/>
      <c r="AH76" s="116"/>
      <c r="AI76" s="116"/>
      <c r="AJ76" s="116"/>
      <c r="AK76" s="116"/>
      <c r="AL76" s="116"/>
      <c r="AM76" s="116"/>
      <c r="AN76" s="116"/>
      <c r="AO76" s="116"/>
      <c r="AP76" s="117"/>
      <c r="AQ76" s="394"/>
    </row>
    <row r="77" spans="1:43" s="395" customFormat="1" ht="51" hidden="1" customHeight="1" x14ac:dyDescent="0.2">
      <c r="A77" s="71" t="s">
        <v>4</v>
      </c>
      <c r="B77" s="71" t="s">
        <v>351</v>
      </c>
      <c r="C77" s="71" t="s">
        <v>89</v>
      </c>
      <c r="D77" s="387" t="s">
        <v>2257</v>
      </c>
      <c r="E77" s="72"/>
      <c r="F77" s="72"/>
      <c r="G77" s="72"/>
      <c r="H77" s="72"/>
      <c r="I77" s="92"/>
      <c r="J77" s="72"/>
      <c r="K77" s="72"/>
      <c r="L77" s="641"/>
      <c r="M77" s="74"/>
      <c r="N77" s="116"/>
      <c r="O77" s="72"/>
      <c r="P77" s="72"/>
      <c r="Q77" s="72"/>
      <c r="R77" s="72"/>
      <c r="S77" s="72"/>
      <c r="T77" s="72"/>
      <c r="U77" s="116"/>
      <c r="V77" s="116"/>
      <c r="W77" s="116"/>
      <c r="X77" s="116"/>
      <c r="Y77" s="116"/>
      <c r="Z77" s="116"/>
      <c r="AA77" s="116"/>
      <c r="AB77" s="116"/>
      <c r="AC77" s="116"/>
      <c r="AD77" s="116"/>
      <c r="AE77" s="116"/>
      <c r="AF77" s="116"/>
      <c r="AG77" s="116"/>
      <c r="AH77" s="116"/>
      <c r="AI77" s="116"/>
      <c r="AJ77" s="116"/>
      <c r="AK77" s="116"/>
      <c r="AL77" s="116"/>
      <c r="AM77" s="116"/>
      <c r="AN77" s="116"/>
      <c r="AO77" s="116"/>
      <c r="AP77" s="117"/>
      <c r="AQ77" s="394"/>
    </row>
    <row r="78" spans="1:43" s="395" customFormat="1" ht="51" hidden="1" customHeight="1" x14ac:dyDescent="0.2">
      <c r="A78" s="71" t="s">
        <v>4</v>
      </c>
      <c r="B78" s="71" t="s">
        <v>351</v>
      </c>
      <c r="C78" s="71" t="s">
        <v>90</v>
      </c>
      <c r="D78" s="71" t="s">
        <v>519</v>
      </c>
      <c r="E78" s="72"/>
      <c r="F78" s="92"/>
      <c r="G78" s="92"/>
      <c r="H78" s="72"/>
      <c r="I78" s="92"/>
      <c r="J78" s="72"/>
      <c r="K78" s="72"/>
      <c r="L78" s="641"/>
      <c r="M78" s="93"/>
      <c r="N78" s="116"/>
      <c r="O78" s="72"/>
      <c r="P78" s="72"/>
      <c r="Q78" s="72"/>
      <c r="R78" s="72"/>
      <c r="S78" s="72"/>
      <c r="T78" s="72"/>
      <c r="U78" s="116"/>
      <c r="V78" s="116"/>
      <c r="W78" s="116"/>
      <c r="X78" s="116"/>
      <c r="Y78" s="116"/>
      <c r="Z78" s="116"/>
      <c r="AA78" s="116"/>
      <c r="AB78" s="116"/>
      <c r="AC78" s="116"/>
      <c r="AD78" s="116"/>
      <c r="AE78" s="116"/>
      <c r="AF78" s="116"/>
      <c r="AG78" s="116"/>
      <c r="AH78" s="116"/>
      <c r="AI78" s="116"/>
      <c r="AJ78" s="116"/>
      <c r="AK78" s="116"/>
      <c r="AL78" s="116"/>
      <c r="AM78" s="116"/>
      <c r="AN78" s="116"/>
      <c r="AO78" s="116"/>
      <c r="AP78" s="117"/>
      <c r="AQ78" s="394"/>
    </row>
    <row r="79" spans="1:43" s="395" customFormat="1" ht="51" hidden="1" customHeight="1" x14ac:dyDescent="0.2">
      <c r="A79" s="71" t="s">
        <v>4</v>
      </c>
      <c r="B79" s="71" t="s">
        <v>351</v>
      </c>
      <c r="C79" s="71" t="s">
        <v>91</v>
      </c>
      <c r="D79" s="387" t="s">
        <v>2258</v>
      </c>
      <c r="E79" s="72"/>
      <c r="F79" s="72"/>
      <c r="G79" s="72"/>
      <c r="H79" s="72"/>
      <c r="I79" s="92"/>
      <c r="J79" s="72"/>
      <c r="K79" s="72"/>
      <c r="L79" s="641"/>
      <c r="M79" s="74"/>
      <c r="N79" s="116"/>
      <c r="O79" s="72"/>
      <c r="P79" s="72"/>
      <c r="Q79" s="72"/>
      <c r="R79" s="116"/>
      <c r="S79" s="72"/>
      <c r="T79" s="72"/>
      <c r="U79" s="116"/>
      <c r="V79" s="116"/>
      <c r="W79" s="116"/>
      <c r="X79" s="116"/>
      <c r="Y79" s="116"/>
      <c r="Z79" s="116"/>
      <c r="AA79" s="116"/>
      <c r="AB79" s="116"/>
      <c r="AC79" s="116"/>
      <c r="AD79" s="116"/>
      <c r="AE79" s="116"/>
      <c r="AF79" s="116"/>
      <c r="AG79" s="116"/>
      <c r="AH79" s="116"/>
      <c r="AI79" s="116"/>
      <c r="AJ79" s="116"/>
      <c r="AK79" s="116"/>
      <c r="AL79" s="116"/>
      <c r="AM79" s="116"/>
      <c r="AN79" s="116"/>
      <c r="AO79" s="116"/>
      <c r="AP79" s="117"/>
      <c r="AQ79" s="394"/>
    </row>
    <row r="80" spans="1:43" s="314" customFormat="1" ht="242.25" hidden="1" customHeight="1" x14ac:dyDescent="0.2">
      <c r="A80" s="71" t="s">
        <v>4</v>
      </c>
      <c r="B80" s="71" t="s">
        <v>350</v>
      </c>
      <c r="C80" s="71" t="s">
        <v>92</v>
      </c>
      <c r="D80" s="303" t="s">
        <v>2414</v>
      </c>
      <c r="E80" s="118"/>
      <c r="F80" s="118"/>
      <c r="G80" s="118"/>
      <c r="H80" s="72"/>
      <c r="I80" s="92"/>
      <c r="J80" s="72"/>
      <c r="K80" s="72"/>
      <c r="L80" s="648"/>
      <c r="M80" s="121"/>
      <c r="N80" s="116"/>
      <c r="O80" s="72"/>
      <c r="P80" s="72"/>
      <c r="Q80" s="72"/>
      <c r="R80" s="118"/>
      <c r="S80" s="72"/>
      <c r="T80" s="72"/>
      <c r="U80" s="116"/>
      <c r="V80" s="116"/>
      <c r="W80" s="116"/>
      <c r="X80" s="116"/>
      <c r="Y80" s="116"/>
      <c r="Z80" s="116"/>
      <c r="AA80" s="116"/>
      <c r="AB80" s="116"/>
      <c r="AC80" s="116"/>
      <c r="AD80" s="116"/>
      <c r="AE80" s="116"/>
      <c r="AF80" s="116"/>
      <c r="AG80" s="116"/>
      <c r="AH80" s="116"/>
      <c r="AI80" s="116"/>
      <c r="AJ80" s="116"/>
      <c r="AK80" s="116"/>
      <c r="AL80" s="116"/>
      <c r="AM80" s="116"/>
      <c r="AN80" s="116"/>
      <c r="AO80" s="116"/>
      <c r="AP80" s="117"/>
      <c r="AQ80" s="313"/>
    </row>
    <row r="81" spans="1:43" ht="38.25" hidden="1" customHeight="1" x14ac:dyDescent="0.2">
      <c r="A81" s="4" t="s">
        <v>4</v>
      </c>
      <c r="B81" s="5" t="s">
        <v>355</v>
      </c>
      <c r="C81" s="71" t="s">
        <v>93</v>
      </c>
      <c r="D81" s="5" t="s">
        <v>520</v>
      </c>
      <c r="E81" s="595"/>
      <c r="F81" s="595"/>
      <c r="G81" s="595"/>
      <c r="H81" s="595"/>
      <c r="I81" s="109"/>
      <c r="J81" s="595"/>
      <c r="K81" s="595"/>
      <c r="L81" s="643"/>
      <c r="M81" s="596"/>
      <c r="N81" s="116"/>
      <c r="O81" s="595"/>
      <c r="P81" s="595"/>
      <c r="Q81" s="595"/>
      <c r="R81" s="72"/>
      <c r="S81" s="72"/>
      <c r="T81" s="72"/>
    </row>
    <row r="82" spans="1:43" s="314" customFormat="1" ht="38.25" hidden="1" customHeight="1" x14ac:dyDescent="0.2">
      <c r="A82" s="71" t="s">
        <v>4</v>
      </c>
      <c r="B82" s="71" t="s">
        <v>350</v>
      </c>
      <c r="C82" s="71" t="s">
        <v>94</v>
      </c>
      <c r="D82" s="71" t="s">
        <v>521</v>
      </c>
      <c r="E82" s="72"/>
      <c r="F82" s="118"/>
      <c r="G82" s="118"/>
      <c r="H82" s="72"/>
      <c r="I82" s="92"/>
      <c r="J82" s="72"/>
      <c r="K82" s="72"/>
      <c r="L82" s="648"/>
      <c r="M82" s="121"/>
      <c r="N82" s="116"/>
      <c r="O82" s="72"/>
      <c r="P82" s="72"/>
      <c r="Q82" s="72"/>
      <c r="R82" s="118"/>
      <c r="S82" s="72"/>
      <c r="T82" s="72"/>
      <c r="U82" s="116"/>
      <c r="V82" s="116"/>
      <c r="W82" s="116"/>
      <c r="X82" s="116"/>
      <c r="Y82" s="116"/>
      <c r="Z82" s="116"/>
      <c r="AA82" s="116"/>
      <c r="AB82" s="116"/>
      <c r="AC82" s="116"/>
      <c r="AD82" s="116"/>
      <c r="AE82" s="116"/>
      <c r="AF82" s="116"/>
      <c r="AG82" s="116"/>
      <c r="AH82" s="116"/>
      <c r="AI82" s="116"/>
      <c r="AJ82" s="116"/>
      <c r="AK82" s="116"/>
      <c r="AL82" s="116"/>
      <c r="AM82" s="116"/>
      <c r="AN82" s="116"/>
      <c r="AO82" s="116"/>
      <c r="AP82" s="117"/>
      <c r="AQ82" s="313"/>
    </row>
    <row r="83" spans="1:43" s="301" customFormat="1" ht="70.5" hidden="1" customHeight="1" x14ac:dyDescent="0.2">
      <c r="A83" s="59" t="s">
        <v>4</v>
      </c>
      <c r="B83" s="71" t="s">
        <v>356</v>
      </c>
      <c r="C83" s="59" t="s">
        <v>95</v>
      </c>
      <c r="D83" s="162" t="s">
        <v>2259</v>
      </c>
      <c r="E83" s="72"/>
      <c r="F83" s="72"/>
      <c r="G83" s="72"/>
      <c r="H83" s="72"/>
      <c r="I83" s="92"/>
      <c r="J83" s="72"/>
      <c r="K83" s="72"/>
      <c r="L83" s="641"/>
      <c r="M83" s="74"/>
      <c r="N83" s="114"/>
      <c r="O83" s="72"/>
      <c r="P83" s="72"/>
      <c r="Q83" s="72"/>
      <c r="R83" s="72"/>
      <c r="S83" s="72"/>
      <c r="T83" s="72"/>
      <c r="U83" s="114"/>
      <c r="V83" s="114"/>
      <c r="W83" s="114"/>
      <c r="X83" s="114"/>
      <c r="Y83" s="114"/>
      <c r="Z83" s="114"/>
      <c r="AA83" s="114"/>
      <c r="AB83" s="114"/>
      <c r="AC83" s="114"/>
      <c r="AD83" s="114"/>
      <c r="AE83" s="114"/>
      <c r="AF83" s="114"/>
      <c r="AG83" s="114"/>
      <c r="AH83" s="114"/>
      <c r="AI83" s="114"/>
      <c r="AJ83" s="114"/>
      <c r="AK83" s="114"/>
      <c r="AL83" s="114"/>
      <c r="AM83" s="114"/>
      <c r="AN83" s="114"/>
      <c r="AO83" s="114"/>
      <c r="AP83" s="115"/>
      <c r="AQ83" s="64"/>
    </row>
    <row r="84" spans="1:43" s="314" customFormat="1" ht="127.5" hidden="1" customHeight="1" x14ac:dyDescent="0.2">
      <c r="A84" s="71" t="s">
        <v>4</v>
      </c>
      <c r="B84" s="71" t="s">
        <v>357</v>
      </c>
      <c r="C84" s="71" t="s">
        <v>96</v>
      </c>
      <c r="D84" s="303" t="s">
        <v>522</v>
      </c>
      <c r="E84" s="72"/>
      <c r="F84" s="72"/>
      <c r="G84" s="72"/>
      <c r="H84" s="72"/>
      <c r="I84" s="80"/>
      <c r="J84" s="72"/>
      <c r="K84" s="72"/>
      <c r="L84" s="641"/>
      <c r="M84" s="74"/>
      <c r="N84" s="116"/>
      <c r="O84" s="72"/>
      <c r="P84" s="72"/>
      <c r="Q84" s="118"/>
      <c r="R84" s="118"/>
      <c r="S84" s="72"/>
      <c r="T84" s="72"/>
      <c r="U84" s="116"/>
      <c r="V84" s="116"/>
      <c r="W84" s="117"/>
      <c r="X84" s="116"/>
      <c r="Y84" s="116"/>
      <c r="Z84" s="116"/>
      <c r="AA84" s="116"/>
      <c r="AB84" s="116"/>
      <c r="AC84" s="116"/>
      <c r="AD84" s="116"/>
      <c r="AE84" s="116"/>
      <c r="AF84" s="116"/>
      <c r="AG84" s="116"/>
      <c r="AH84" s="116"/>
      <c r="AI84" s="116"/>
      <c r="AJ84" s="116"/>
      <c r="AK84" s="116"/>
      <c r="AL84" s="116"/>
      <c r="AM84" s="116"/>
      <c r="AN84" s="116"/>
      <c r="AO84" s="116"/>
      <c r="AP84" s="117"/>
      <c r="AQ84" s="313"/>
    </row>
    <row r="85" spans="1:43" s="314" customFormat="1" ht="50.25" hidden="1" customHeight="1" x14ac:dyDescent="0.2">
      <c r="A85" s="71" t="s">
        <v>4</v>
      </c>
      <c r="B85" s="71" t="s">
        <v>1812</v>
      </c>
      <c r="C85" s="71" t="s">
        <v>97</v>
      </c>
      <c r="D85" s="303" t="s">
        <v>2260</v>
      </c>
      <c r="E85" s="72"/>
      <c r="F85" s="72"/>
      <c r="G85" s="72"/>
      <c r="H85" s="72"/>
      <c r="I85" s="92"/>
      <c r="J85" s="72"/>
      <c r="K85" s="72"/>
      <c r="L85" s="641"/>
      <c r="M85" s="74"/>
      <c r="N85" s="116"/>
      <c r="O85" s="72"/>
      <c r="P85" s="72"/>
      <c r="Q85" s="72"/>
      <c r="R85" s="72"/>
      <c r="S85" s="72"/>
      <c r="T85" s="72"/>
      <c r="U85" s="116"/>
      <c r="V85" s="116"/>
      <c r="W85" s="116"/>
      <c r="X85" s="116"/>
      <c r="Y85" s="116"/>
      <c r="Z85" s="116"/>
      <c r="AA85" s="116"/>
      <c r="AB85" s="116"/>
      <c r="AC85" s="116"/>
      <c r="AD85" s="116"/>
      <c r="AE85" s="116"/>
      <c r="AF85" s="116"/>
      <c r="AG85" s="116"/>
      <c r="AH85" s="116"/>
      <c r="AI85" s="116"/>
      <c r="AJ85" s="116"/>
      <c r="AK85" s="116"/>
      <c r="AL85" s="116"/>
      <c r="AM85" s="116"/>
      <c r="AN85" s="116"/>
      <c r="AO85" s="116"/>
      <c r="AP85" s="117"/>
      <c r="AQ85" s="313"/>
    </row>
    <row r="86" spans="1:43" s="314" customFormat="1" ht="51" hidden="1" customHeight="1" x14ac:dyDescent="0.2">
      <c r="A86" s="71" t="s">
        <v>4</v>
      </c>
      <c r="B86" s="71" t="s">
        <v>352</v>
      </c>
      <c r="C86" s="71" t="s">
        <v>98</v>
      </c>
      <c r="D86" s="303" t="s">
        <v>523</v>
      </c>
      <c r="E86" s="72"/>
      <c r="F86" s="72"/>
      <c r="G86" s="72"/>
      <c r="H86" s="72"/>
      <c r="I86" s="92"/>
      <c r="J86" s="72"/>
      <c r="K86" s="72"/>
      <c r="L86" s="641"/>
      <c r="M86" s="74"/>
      <c r="N86" s="116"/>
      <c r="O86" s="72"/>
      <c r="P86" s="72"/>
      <c r="Q86" s="72"/>
      <c r="R86" s="72"/>
      <c r="S86" s="72"/>
      <c r="T86" s="72"/>
      <c r="U86" s="116"/>
      <c r="V86" s="116"/>
      <c r="W86" s="116"/>
      <c r="X86" s="116"/>
      <c r="Y86" s="116"/>
      <c r="Z86" s="116"/>
      <c r="AA86" s="116"/>
      <c r="AB86" s="116"/>
      <c r="AC86" s="116"/>
      <c r="AD86" s="116"/>
      <c r="AE86" s="116"/>
      <c r="AF86" s="116"/>
      <c r="AG86" s="116"/>
      <c r="AH86" s="116"/>
      <c r="AI86" s="116"/>
      <c r="AJ86" s="116"/>
      <c r="AK86" s="116"/>
      <c r="AL86" s="116"/>
      <c r="AM86" s="116"/>
      <c r="AN86" s="116"/>
      <c r="AO86" s="116"/>
      <c r="AP86" s="117"/>
      <c r="AQ86" s="313"/>
    </row>
    <row r="87" spans="1:43" s="314" customFormat="1" ht="191.25" hidden="1" x14ac:dyDescent="0.2">
      <c r="A87" s="71" t="s">
        <v>4</v>
      </c>
      <c r="B87" s="58" t="s">
        <v>2410</v>
      </c>
      <c r="C87" s="71" t="s">
        <v>99</v>
      </c>
      <c r="D87" s="303" t="s">
        <v>2261</v>
      </c>
      <c r="E87" s="72"/>
      <c r="F87" s="72"/>
      <c r="G87" s="72"/>
      <c r="H87" s="72"/>
      <c r="I87" s="92"/>
      <c r="J87" s="72"/>
      <c r="K87" s="72"/>
      <c r="L87" s="641"/>
      <c r="M87" s="74"/>
      <c r="N87" s="116"/>
      <c r="O87" s="72"/>
      <c r="P87" s="72"/>
      <c r="Q87" s="72"/>
      <c r="R87" s="72"/>
      <c r="S87" s="72"/>
      <c r="T87" s="72"/>
      <c r="U87" s="117"/>
      <c r="V87" s="116"/>
      <c r="W87" s="116"/>
      <c r="X87" s="116"/>
      <c r="Y87" s="116"/>
      <c r="Z87" s="116"/>
      <c r="AA87" s="116"/>
      <c r="AB87" s="116"/>
      <c r="AC87" s="116"/>
      <c r="AD87" s="116"/>
      <c r="AE87" s="116"/>
      <c r="AF87" s="116"/>
      <c r="AG87" s="116"/>
      <c r="AH87" s="116"/>
      <c r="AI87" s="116"/>
      <c r="AJ87" s="116"/>
      <c r="AK87" s="116"/>
      <c r="AL87" s="116"/>
      <c r="AM87" s="116"/>
      <c r="AN87" s="116"/>
      <c r="AO87" s="116"/>
      <c r="AP87" s="117"/>
      <c r="AQ87" s="313"/>
    </row>
    <row r="88" spans="1:43" ht="76.5" hidden="1" customHeight="1" x14ac:dyDescent="0.2">
      <c r="A88" s="4" t="s">
        <v>6</v>
      </c>
      <c r="B88" s="84" t="s">
        <v>358</v>
      </c>
      <c r="C88" s="71" t="s">
        <v>100</v>
      </c>
      <c r="D88" s="162" t="s">
        <v>524</v>
      </c>
      <c r="E88" s="399"/>
      <c r="F88" s="399"/>
      <c r="G88" s="399"/>
      <c r="H88" s="122"/>
      <c r="I88" s="123"/>
      <c r="J88" s="122"/>
      <c r="K88" s="122"/>
      <c r="L88" s="650"/>
      <c r="M88" s="400"/>
      <c r="O88" s="122"/>
      <c r="P88" s="122"/>
      <c r="Q88" s="122"/>
      <c r="R88" s="122"/>
      <c r="S88" s="122"/>
      <c r="T88" s="122"/>
    </row>
    <row r="89" spans="1:43" ht="51" hidden="1" customHeight="1" x14ac:dyDescent="0.2">
      <c r="A89" s="4" t="s">
        <v>6</v>
      </c>
      <c r="B89" s="84" t="s">
        <v>358</v>
      </c>
      <c r="C89" s="71" t="s">
        <v>101</v>
      </c>
      <c r="D89" s="84" t="s">
        <v>525</v>
      </c>
      <c r="E89" s="399"/>
      <c r="F89" s="399"/>
      <c r="G89" s="399"/>
      <c r="H89" s="122"/>
      <c r="I89" s="123"/>
      <c r="J89" s="122"/>
      <c r="K89" s="122"/>
      <c r="L89" s="650"/>
      <c r="M89" s="400"/>
      <c r="O89" s="122"/>
      <c r="P89" s="122"/>
      <c r="Q89" s="122"/>
      <c r="R89" s="122"/>
      <c r="S89" s="122"/>
      <c r="T89" s="122"/>
    </row>
    <row r="90" spans="1:43" s="36" customFormat="1" ht="38.25" hidden="1" customHeight="1" x14ac:dyDescent="0.2">
      <c r="A90" s="96" t="s">
        <v>6</v>
      </c>
      <c r="B90" s="494" t="s">
        <v>328</v>
      </c>
      <c r="C90" s="117" t="s">
        <v>101</v>
      </c>
      <c r="D90" s="7" t="s">
        <v>526</v>
      </c>
      <c r="E90" s="117"/>
      <c r="F90" s="117"/>
      <c r="G90" s="117"/>
      <c r="H90" s="118"/>
      <c r="I90" s="80"/>
      <c r="J90" s="118"/>
      <c r="K90" s="118"/>
      <c r="L90" s="649"/>
      <c r="M90" s="121"/>
      <c r="N90" s="115"/>
      <c r="O90" s="118"/>
      <c r="P90" s="118"/>
      <c r="Q90" s="118"/>
      <c r="R90" s="118"/>
      <c r="S90" s="118"/>
      <c r="T90" s="118"/>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row>
    <row r="91" spans="1:43" s="314" customFormat="1" ht="201.75" hidden="1" customHeight="1" x14ac:dyDescent="0.2">
      <c r="A91" s="71" t="s">
        <v>6</v>
      </c>
      <c r="B91" s="71" t="s">
        <v>2437</v>
      </c>
      <c r="C91" s="71" t="s">
        <v>102</v>
      </c>
      <c r="D91" s="303" t="s">
        <v>2438</v>
      </c>
      <c r="E91" s="72"/>
      <c r="F91" s="72"/>
      <c r="G91" s="72"/>
      <c r="H91" s="72"/>
      <c r="I91" s="92"/>
      <c r="J91" s="72"/>
      <c r="K91" s="72"/>
      <c r="L91" s="641"/>
      <c r="M91" s="74"/>
      <c r="N91" s="116"/>
      <c r="O91" s="72"/>
      <c r="P91" s="72"/>
      <c r="Q91" s="72"/>
      <c r="R91" s="72"/>
      <c r="S91" s="118"/>
      <c r="T91" s="72"/>
      <c r="U91" s="116"/>
      <c r="V91" s="116"/>
      <c r="W91" s="116"/>
      <c r="X91" s="116"/>
      <c r="Y91" s="117"/>
      <c r="Z91" s="116"/>
      <c r="AA91" s="116"/>
      <c r="AB91" s="116"/>
      <c r="AC91" s="116"/>
      <c r="AD91" s="116"/>
      <c r="AE91" s="116"/>
      <c r="AF91" s="116"/>
      <c r="AG91" s="116"/>
      <c r="AH91" s="116"/>
      <c r="AI91" s="116"/>
      <c r="AJ91" s="116"/>
      <c r="AK91" s="116"/>
      <c r="AL91" s="116"/>
      <c r="AM91" s="116"/>
      <c r="AN91" s="116"/>
      <c r="AO91" s="116"/>
      <c r="AP91" s="117"/>
      <c r="AQ91" s="313"/>
    </row>
    <row r="92" spans="1:43" s="314" customFormat="1" ht="63.75" hidden="1" customHeight="1" x14ac:dyDescent="0.2">
      <c r="A92" s="71" t="s">
        <v>6</v>
      </c>
      <c r="B92" s="71" t="s">
        <v>1398</v>
      </c>
      <c r="C92" s="71" t="s">
        <v>103</v>
      </c>
      <c r="D92" s="303" t="s">
        <v>2431</v>
      </c>
      <c r="E92" s="118"/>
      <c r="F92" s="118"/>
      <c r="G92" s="118"/>
      <c r="H92" s="118"/>
      <c r="I92" s="80"/>
      <c r="J92" s="118"/>
      <c r="K92" s="118"/>
      <c r="L92" s="648"/>
      <c r="M92" s="121"/>
      <c r="N92" s="117"/>
      <c r="O92" s="72"/>
      <c r="P92" s="118"/>
      <c r="Q92" s="118"/>
      <c r="R92" s="118"/>
      <c r="S92" s="118"/>
      <c r="T92" s="118"/>
      <c r="U92" s="117"/>
      <c r="V92" s="117"/>
      <c r="W92" s="117"/>
      <c r="X92" s="117"/>
      <c r="Y92" s="117"/>
      <c r="Z92" s="117"/>
      <c r="AA92" s="117"/>
      <c r="AB92" s="116"/>
      <c r="AC92" s="116"/>
      <c r="AD92" s="116"/>
      <c r="AE92" s="116"/>
      <c r="AF92" s="116"/>
      <c r="AG92" s="116"/>
      <c r="AH92" s="116"/>
      <c r="AI92" s="116"/>
      <c r="AJ92" s="116"/>
      <c r="AK92" s="116"/>
      <c r="AL92" s="116"/>
      <c r="AM92" s="116"/>
      <c r="AN92" s="116"/>
      <c r="AO92" s="116"/>
      <c r="AP92" s="117"/>
      <c r="AQ92" s="313"/>
    </row>
    <row r="93" spans="1:43" s="314" customFormat="1" ht="156.75" hidden="1" customHeight="1" x14ac:dyDescent="0.2">
      <c r="A93" s="71" t="s">
        <v>6</v>
      </c>
      <c r="B93" s="71" t="s">
        <v>1398</v>
      </c>
      <c r="C93" s="71" t="s">
        <v>104</v>
      </c>
      <c r="D93" s="303" t="s">
        <v>2433</v>
      </c>
      <c r="E93" s="118"/>
      <c r="F93" s="118"/>
      <c r="G93" s="118"/>
      <c r="H93" s="118"/>
      <c r="I93" s="80"/>
      <c r="J93" s="118"/>
      <c r="K93" s="118"/>
      <c r="L93" s="648"/>
      <c r="M93" s="121"/>
      <c r="N93" s="117"/>
      <c r="O93" s="72"/>
      <c r="P93" s="118"/>
      <c r="Q93" s="118"/>
      <c r="R93" s="118"/>
      <c r="S93" s="118"/>
      <c r="T93" s="118"/>
      <c r="U93" s="117"/>
      <c r="V93" s="117"/>
      <c r="W93" s="117"/>
      <c r="X93" s="117"/>
      <c r="Y93" s="117"/>
      <c r="Z93" s="117"/>
      <c r="AA93" s="117"/>
      <c r="AB93" s="116"/>
      <c r="AC93" s="116"/>
      <c r="AD93" s="116"/>
      <c r="AE93" s="116"/>
      <c r="AF93" s="117"/>
      <c r="AG93" s="116"/>
      <c r="AH93" s="116"/>
      <c r="AI93" s="117"/>
      <c r="AJ93" s="117"/>
      <c r="AK93" s="117"/>
      <c r="AL93" s="116"/>
      <c r="AM93" s="117"/>
      <c r="AN93" s="117"/>
      <c r="AO93" s="117"/>
      <c r="AP93" s="117"/>
      <c r="AQ93" s="313"/>
    </row>
    <row r="94" spans="1:43" s="305" customFormat="1" ht="49.5" hidden="1" customHeight="1" x14ac:dyDescent="0.2">
      <c r="A94" s="4" t="s">
        <v>2</v>
      </c>
      <c r="B94" s="84" t="s">
        <v>361</v>
      </c>
      <c r="C94" s="71" t="s">
        <v>105</v>
      </c>
      <c r="D94" s="303" t="s">
        <v>527</v>
      </c>
      <c r="E94" s="72"/>
      <c r="F94" s="72"/>
      <c r="G94" s="72"/>
      <c r="H94" s="72"/>
      <c r="I94" s="92"/>
      <c r="J94" s="72"/>
      <c r="K94" s="72"/>
      <c r="L94" s="641"/>
      <c r="M94" s="74"/>
      <c r="N94" s="116"/>
      <c r="O94" s="72"/>
      <c r="P94" s="72"/>
      <c r="Q94" s="72"/>
      <c r="R94" s="72"/>
      <c r="S94" s="72"/>
      <c r="T94" s="72"/>
      <c r="U94" s="116"/>
      <c r="V94" s="116"/>
      <c r="W94" s="116"/>
      <c r="X94" s="116"/>
      <c r="Y94" s="116"/>
      <c r="Z94" s="116"/>
      <c r="AA94" s="116"/>
      <c r="AB94" s="116"/>
      <c r="AC94" s="116"/>
      <c r="AD94" s="116"/>
      <c r="AE94" s="116"/>
      <c r="AF94" s="116"/>
      <c r="AG94" s="116"/>
      <c r="AH94" s="116"/>
      <c r="AI94" s="116"/>
      <c r="AJ94" s="116"/>
      <c r="AK94" s="116"/>
      <c r="AL94" s="116"/>
      <c r="AM94" s="116"/>
      <c r="AN94" s="116"/>
      <c r="AO94" s="116"/>
      <c r="AP94" s="117"/>
      <c r="AQ94" s="304"/>
    </row>
    <row r="95" spans="1:43" s="305" customFormat="1" ht="63.75" hidden="1" customHeight="1" x14ac:dyDescent="0.2">
      <c r="A95" s="4" t="s">
        <v>2</v>
      </c>
      <c r="B95" s="84" t="s">
        <v>361</v>
      </c>
      <c r="C95" s="71" t="s">
        <v>106</v>
      </c>
      <c r="D95" s="303" t="s">
        <v>528</v>
      </c>
      <c r="E95" s="72"/>
      <c r="F95" s="72"/>
      <c r="G95" s="72"/>
      <c r="H95" s="72"/>
      <c r="I95" s="92"/>
      <c r="J95" s="72"/>
      <c r="K95" s="72"/>
      <c r="L95" s="641"/>
      <c r="M95" s="74"/>
      <c r="N95" s="116"/>
      <c r="O95" s="72"/>
      <c r="P95" s="72"/>
      <c r="Q95" s="72"/>
      <c r="R95" s="146"/>
      <c r="S95" s="72"/>
      <c r="T95" s="72"/>
      <c r="U95" s="116"/>
      <c r="V95" s="116"/>
      <c r="W95" s="116"/>
      <c r="X95" s="116"/>
      <c r="Y95" s="116"/>
      <c r="Z95" s="116"/>
      <c r="AA95" s="116"/>
      <c r="AB95" s="116"/>
      <c r="AC95" s="116"/>
      <c r="AD95" s="116"/>
      <c r="AE95" s="116"/>
      <c r="AF95" s="116"/>
      <c r="AG95" s="116"/>
      <c r="AH95" s="116"/>
      <c r="AI95" s="116"/>
      <c r="AJ95" s="116"/>
      <c r="AK95" s="116"/>
      <c r="AL95" s="116"/>
      <c r="AM95" s="116"/>
      <c r="AN95" s="116"/>
      <c r="AO95" s="116"/>
      <c r="AP95" s="117"/>
      <c r="AQ95" s="304"/>
    </row>
    <row r="96" spans="1:43" s="314" customFormat="1" ht="38.25" hidden="1" customHeight="1" x14ac:dyDescent="0.2">
      <c r="A96" s="71" t="s">
        <v>2</v>
      </c>
      <c r="B96" s="71" t="s">
        <v>364</v>
      </c>
      <c r="C96" s="71" t="s">
        <v>107</v>
      </c>
      <c r="D96" s="71" t="s">
        <v>529</v>
      </c>
      <c r="E96" s="72"/>
      <c r="F96" s="72"/>
      <c r="G96" s="72"/>
      <c r="H96" s="72"/>
      <c r="I96" s="92"/>
      <c r="J96" s="72"/>
      <c r="K96" s="72"/>
      <c r="L96" s="641"/>
      <c r="M96" s="74"/>
      <c r="N96" s="116"/>
      <c r="O96" s="72"/>
      <c r="P96" s="72"/>
      <c r="Q96" s="72"/>
      <c r="R96" s="72"/>
      <c r="S96" s="72"/>
      <c r="T96" s="72"/>
      <c r="U96" s="116"/>
      <c r="V96" s="116"/>
      <c r="W96" s="116"/>
      <c r="X96" s="116"/>
      <c r="Y96" s="116"/>
      <c r="Z96" s="116"/>
      <c r="AA96" s="116"/>
      <c r="AB96" s="116"/>
      <c r="AC96" s="116"/>
      <c r="AD96" s="116"/>
      <c r="AE96" s="116"/>
      <c r="AF96" s="116"/>
      <c r="AG96" s="116"/>
      <c r="AH96" s="116"/>
      <c r="AI96" s="116"/>
      <c r="AJ96" s="116"/>
      <c r="AK96" s="116"/>
      <c r="AL96" s="116"/>
      <c r="AM96" s="116"/>
      <c r="AN96" s="116"/>
      <c r="AO96" s="116"/>
      <c r="AP96" s="117"/>
      <c r="AQ96" s="313"/>
    </row>
    <row r="97" spans="1:43" s="305" customFormat="1" ht="63.75" hidden="1" x14ac:dyDescent="0.2">
      <c r="A97" s="4" t="s">
        <v>2</v>
      </c>
      <c r="B97" s="84" t="s">
        <v>363</v>
      </c>
      <c r="C97" s="199" t="s">
        <v>107</v>
      </c>
      <c r="D97" s="84" t="s">
        <v>2443</v>
      </c>
      <c r="E97" s="116"/>
      <c r="F97" s="116"/>
      <c r="G97" s="116"/>
      <c r="H97" s="72"/>
      <c r="I97" s="92"/>
      <c r="J97" s="72"/>
      <c r="K97" s="72"/>
      <c r="L97" s="641"/>
      <c r="M97" s="74"/>
      <c r="N97" s="116"/>
      <c r="O97" s="72"/>
      <c r="P97" s="72"/>
      <c r="Q97" s="72"/>
      <c r="R97" s="72"/>
      <c r="S97" s="72"/>
      <c r="T97" s="72"/>
      <c r="U97" s="116"/>
      <c r="V97" s="116"/>
      <c r="W97" s="116"/>
      <c r="X97" s="116"/>
      <c r="Y97" s="116"/>
      <c r="Z97" s="116"/>
      <c r="AA97" s="116"/>
      <c r="AB97" s="116"/>
      <c r="AC97" s="116"/>
      <c r="AD97" s="116"/>
      <c r="AE97" s="116"/>
      <c r="AF97" s="116"/>
      <c r="AG97" s="116"/>
      <c r="AH97" s="116"/>
      <c r="AI97" s="116"/>
      <c r="AJ97" s="116"/>
      <c r="AK97" s="116"/>
      <c r="AL97" s="116"/>
      <c r="AM97" s="116"/>
      <c r="AN97" s="116"/>
      <c r="AO97" s="116"/>
      <c r="AP97" s="117"/>
      <c r="AQ97" s="304"/>
    </row>
    <row r="98" spans="1:43" s="305" customFormat="1" ht="125.25" hidden="1" customHeight="1" x14ac:dyDescent="0.2">
      <c r="A98" s="4" t="s">
        <v>2</v>
      </c>
      <c r="B98" s="84" t="s">
        <v>361</v>
      </c>
      <c r="C98" s="71" t="s">
        <v>108</v>
      </c>
      <c r="D98" s="303" t="s">
        <v>530</v>
      </c>
      <c r="E98" s="72"/>
      <c r="F98" s="72"/>
      <c r="G98" s="72"/>
      <c r="H98" s="72"/>
      <c r="I98" s="92"/>
      <c r="J98" s="72"/>
      <c r="K98" s="72"/>
      <c r="L98" s="641"/>
      <c r="M98" s="74"/>
      <c r="N98" s="116"/>
      <c r="O98" s="72"/>
      <c r="P98" s="72"/>
      <c r="Q98" s="72"/>
      <c r="R98" s="146"/>
      <c r="S98" s="72"/>
      <c r="T98" s="72"/>
      <c r="U98" s="116"/>
      <c r="V98" s="116"/>
      <c r="W98" s="116"/>
      <c r="X98" s="116"/>
      <c r="Y98" s="116"/>
      <c r="Z98" s="116"/>
      <c r="AA98" s="116"/>
      <c r="AB98" s="116"/>
      <c r="AC98" s="116"/>
      <c r="AD98" s="116"/>
      <c r="AE98" s="116"/>
      <c r="AF98" s="116"/>
      <c r="AG98" s="116"/>
      <c r="AH98" s="116"/>
      <c r="AI98" s="116"/>
      <c r="AJ98" s="116"/>
      <c r="AK98" s="116"/>
      <c r="AL98" s="116"/>
      <c r="AM98" s="116"/>
      <c r="AN98" s="116"/>
      <c r="AO98" s="116"/>
      <c r="AP98" s="117"/>
      <c r="AQ98" s="304"/>
    </row>
    <row r="99" spans="1:43" s="305" customFormat="1" ht="255" hidden="1" x14ac:dyDescent="0.2">
      <c r="A99" s="71" t="s">
        <v>2</v>
      </c>
      <c r="B99" s="73" t="s">
        <v>361</v>
      </c>
      <c r="C99" s="71" t="s">
        <v>109</v>
      </c>
      <c r="D99" s="303" t="s">
        <v>2262</v>
      </c>
      <c r="E99" s="72"/>
      <c r="F99" s="72"/>
      <c r="G99" s="72"/>
      <c r="H99" s="72"/>
      <c r="I99" s="92"/>
      <c r="J99" s="72"/>
      <c r="K99" s="72"/>
      <c r="L99" s="641"/>
      <c r="M99" s="74"/>
      <c r="N99" s="116"/>
      <c r="O99" s="72"/>
      <c r="P99" s="72"/>
      <c r="Q99" s="72"/>
      <c r="R99" s="146"/>
      <c r="S99" s="72"/>
      <c r="T99" s="72"/>
      <c r="U99" s="116"/>
      <c r="V99" s="116"/>
      <c r="W99" s="116"/>
      <c r="X99" s="116"/>
      <c r="Y99" s="116"/>
      <c r="Z99" s="116"/>
      <c r="AA99" s="116"/>
      <c r="AB99" s="116"/>
      <c r="AC99" s="116"/>
      <c r="AD99" s="116"/>
      <c r="AE99" s="116"/>
      <c r="AF99" s="116"/>
      <c r="AG99" s="116"/>
      <c r="AH99" s="116"/>
      <c r="AI99" s="116"/>
      <c r="AJ99" s="116"/>
      <c r="AK99" s="116"/>
      <c r="AL99" s="116"/>
      <c r="AM99" s="116"/>
      <c r="AN99" s="116"/>
      <c r="AO99" s="116"/>
      <c r="AP99" s="117"/>
      <c r="AQ99" s="304"/>
    </row>
    <row r="100" spans="1:43" s="305" customFormat="1" ht="38.25" hidden="1" customHeight="1" x14ac:dyDescent="0.2">
      <c r="A100" s="4" t="s">
        <v>2</v>
      </c>
      <c r="B100" s="84" t="s">
        <v>361</v>
      </c>
      <c r="C100" s="71" t="s">
        <v>110</v>
      </c>
      <c r="D100" s="303" t="s">
        <v>531</v>
      </c>
      <c r="E100" s="72"/>
      <c r="F100" s="72"/>
      <c r="G100" s="72"/>
      <c r="H100" s="72"/>
      <c r="I100" s="92"/>
      <c r="J100" s="72"/>
      <c r="K100" s="72"/>
      <c r="L100" s="641"/>
      <c r="M100" s="74"/>
      <c r="N100" s="116"/>
      <c r="O100" s="72"/>
      <c r="P100" s="72"/>
      <c r="Q100" s="72"/>
      <c r="R100" s="146"/>
      <c r="S100" s="72"/>
      <c r="T100" s="72"/>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7"/>
      <c r="AQ100" s="304"/>
    </row>
    <row r="101" spans="1:43" s="305" customFormat="1" ht="38.25" hidden="1" customHeight="1" x14ac:dyDescent="0.2">
      <c r="A101" s="4" t="s">
        <v>2</v>
      </c>
      <c r="B101" s="84" t="s">
        <v>361</v>
      </c>
      <c r="C101" s="71" t="s">
        <v>111</v>
      </c>
      <c r="D101" s="303" t="s">
        <v>2263</v>
      </c>
      <c r="E101" s="72"/>
      <c r="F101" s="72"/>
      <c r="G101" s="72"/>
      <c r="H101" s="72"/>
      <c r="I101" s="92"/>
      <c r="J101" s="72"/>
      <c r="K101" s="72"/>
      <c r="L101" s="641"/>
      <c r="M101" s="74"/>
      <c r="N101" s="116"/>
      <c r="O101" s="72"/>
      <c r="P101" s="72"/>
      <c r="Q101" s="72"/>
      <c r="R101" s="146"/>
      <c r="S101" s="72"/>
      <c r="T101" s="72"/>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7"/>
      <c r="AQ101" s="304"/>
    </row>
    <row r="102" spans="1:43" s="36" customFormat="1" ht="39" hidden="1" customHeight="1" x14ac:dyDescent="0.2">
      <c r="A102" s="96" t="s">
        <v>2</v>
      </c>
      <c r="B102" s="77" t="s">
        <v>362</v>
      </c>
      <c r="C102" s="156" t="s">
        <v>112</v>
      </c>
      <c r="D102" s="77" t="s">
        <v>532</v>
      </c>
      <c r="E102" s="118"/>
      <c r="F102" s="118"/>
      <c r="G102" s="118"/>
      <c r="H102" s="118"/>
      <c r="I102" s="80"/>
      <c r="J102" s="118"/>
      <c r="K102" s="118"/>
      <c r="L102" s="648"/>
      <c r="M102" s="121"/>
      <c r="N102" s="115"/>
      <c r="O102" s="118"/>
      <c r="P102" s="118"/>
      <c r="Q102" s="118"/>
      <c r="R102" s="118"/>
      <c r="S102" s="118"/>
      <c r="T102" s="118"/>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row>
    <row r="103" spans="1:43" s="36" customFormat="1" ht="51.75" hidden="1" customHeight="1" x14ac:dyDescent="0.2">
      <c r="A103" s="96" t="s">
        <v>2</v>
      </c>
      <c r="B103" s="77" t="s">
        <v>362</v>
      </c>
      <c r="C103" s="156" t="s">
        <v>113</v>
      </c>
      <c r="D103" s="160" t="s">
        <v>533</v>
      </c>
      <c r="E103" s="118"/>
      <c r="F103" s="118"/>
      <c r="G103" s="118"/>
      <c r="H103" s="118"/>
      <c r="I103" s="80"/>
      <c r="J103" s="118"/>
      <c r="K103" s="118"/>
      <c r="L103" s="648"/>
      <c r="M103" s="121"/>
      <c r="N103" s="115"/>
      <c r="O103" s="118"/>
      <c r="P103" s="118"/>
      <c r="Q103" s="118"/>
      <c r="R103" s="118"/>
      <c r="S103" s="118"/>
      <c r="T103" s="118"/>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row>
    <row r="104" spans="1:43" s="305" customFormat="1" ht="51" hidden="1" customHeight="1" x14ac:dyDescent="0.2">
      <c r="A104" s="4" t="s">
        <v>2</v>
      </c>
      <c r="B104" s="84" t="s">
        <v>363</v>
      </c>
      <c r="C104" s="71" t="s">
        <v>113</v>
      </c>
      <c r="D104" s="303" t="s">
        <v>534</v>
      </c>
      <c r="E104" s="116"/>
      <c r="F104" s="116"/>
      <c r="G104" s="116"/>
      <c r="H104" s="72"/>
      <c r="I104" s="92"/>
      <c r="J104" s="72"/>
      <c r="K104" s="72"/>
      <c r="L104" s="641"/>
      <c r="M104" s="74"/>
      <c r="N104" s="116"/>
      <c r="O104" s="72"/>
      <c r="P104" s="72"/>
      <c r="Q104" s="72"/>
      <c r="R104" s="72"/>
      <c r="S104" s="72"/>
      <c r="T104" s="72"/>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7"/>
      <c r="AQ104" s="304"/>
    </row>
    <row r="105" spans="1:43" s="301" customFormat="1" ht="90.75" hidden="1" customHeight="1" x14ac:dyDescent="0.2">
      <c r="A105" s="82" t="s">
        <v>2</v>
      </c>
      <c r="B105" s="71" t="s">
        <v>362</v>
      </c>
      <c r="C105" s="82" t="s">
        <v>114</v>
      </c>
      <c r="D105" s="71" t="s">
        <v>2749</v>
      </c>
      <c r="E105" s="133"/>
      <c r="F105" s="133"/>
      <c r="G105" s="133"/>
      <c r="H105" s="133"/>
      <c r="I105" s="133"/>
      <c r="J105" s="133"/>
      <c r="K105" s="133"/>
      <c r="L105" s="135"/>
      <c r="M105" s="135"/>
      <c r="N105" s="420"/>
      <c r="O105" s="133"/>
      <c r="P105" s="133"/>
      <c r="Q105" s="133"/>
      <c r="R105" s="133"/>
      <c r="S105" s="133"/>
      <c r="T105" s="133"/>
      <c r="U105" s="420"/>
      <c r="V105" s="420"/>
      <c r="W105" s="145"/>
      <c r="X105" s="145"/>
      <c r="Y105" s="145"/>
      <c r="Z105" s="145"/>
      <c r="AP105" s="64"/>
      <c r="AQ105" s="64"/>
    </row>
    <row r="106" spans="1:43" ht="86.25" hidden="1" customHeight="1" x14ac:dyDescent="0.2">
      <c r="A106" s="82" t="s">
        <v>2</v>
      </c>
      <c r="B106" s="71" t="s">
        <v>362</v>
      </c>
      <c r="C106" s="82" t="s">
        <v>2743</v>
      </c>
      <c r="D106" s="71" t="s">
        <v>2744</v>
      </c>
      <c r="E106" s="133"/>
      <c r="F106" s="133"/>
      <c r="G106" s="678"/>
      <c r="H106" s="133"/>
      <c r="I106" s="133"/>
      <c r="J106" s="133"/>
      <c r="K106" s="133"/>
      <c r="L106" s="135"/>
      <c r="M106" s="135"/>
      <c r="N106" s="420"/>
      <c r="O106" s="133"/>
      <c r="P106" s="133"/>
      <c r="Q106" s="133"/>
      <c r="R106" s="133"/>
      <c r="S106" s="133"/>
      <c r="T106" s="133"/>
      <c r="U106" s="420"/>
      <c r="V106" s="420"/>
      <c r="W106" s="679"/>
      <c r="X106" s="679"/>
      <c r="Y106" s="679"/>
      <c r="Z106" s="679"/>
      <c r="AA106" s="3"/>
      <c r="AB106" s="3"/>
      <c r="AC106" s="3"/>
      <c r="AD106" s="3"/>
      <c r="AE106" s="3"/>
      <c r="AF106" s="3"/>
      <c r="AG106" s="3"/>
      <c r="AH106" s="3"/>
      <c r="AI106" s="3"/>
      <c r="AJ106" s="3"/>
      <c r="AK106" s="3"/>
      <c r="AL106" s="3"/>
      <c r="AM106" s="3"/>
      <c r="AN106" s="3"/>
      <c r="AO106" s="3"/>
      <c r="AP106" s="36"/>
    </row>
    <row r="107" spans="1:43" s="328" customFormat="1" ht="300.75" hidden="1" customHeight="1" x14ac:dyDescent="0.2">
      <c r="A107" s="179" t="s">
        <v>2</v>
      </c>
      <c r="B107" s="67" t="s">
        <v>361</v>
      </c>
      <c r="C107" s="131" t="s">
        <v>115</v>
      </c>
      <c r="D107" s="67" t="s">
        <v>535</v>
      </c>
      <c r="E107" s="92"/>
      <c r="F107" s="92"/>
      <c r="G107" s="92"/>
      <c r="H107" s="92"/>
      <c r="I107" s="92"/>
      <c r="J107" s="92"/>
      <c r="K107" s="92"/>
      <c r="L107" s="642"/>
      <c r="M107" s="93"/>
      <c r="N107" s="116"/>
      <c r="O107" s="92"/>
      <c r="P107" s="92"/>
      <c r="Q107" s="92"/>
      <c r="R107" s="281"/>
      <c r="S107" s="92"/>
      <c r="T107" s="92"/>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7"/>
      <c r="AQ107" s="320"/>
    </row>
    <row r="108" spans="1:43" ht="36.75" hidden="1" customHeight="1" x14ac:dyDescent="0.2">
      <c r="A108" s="4" t="s">
        <v>9</v>
      </c>
      <c r="B108" s="5" t="s">
        <v>365</v>
      </c>
      <c r="C108" s="71" t="s">
        <v>116</v>
      </c>
      <c r="D108" s="5" t="s">
        <v>536</v>
      </c>
      <c r="E108" s="72"/>
      <c r="F108" s="72"/>
      <c r="G108" s="72"/>
      <c r="H108" s="71"/>
      <c r="I108" s="92"/>
      <c r="J108" s="72"/>
      <c r="K108" s="72"/>
      <c r="L108" s="641"/>
      <c r="M108" s="74"/>
      <c r="O108" s="72"/>
      <c r="P108" s="72"/>
      <c r="Q108" s="72"/>
      <c r="R108" s="72"/>
      <c r="S108" s="72"/>
      <c r="T108" s="72"/>
    </row>
    <row r="109" spans="1:43" s="314" customFormat="1" ht="36" hidden="1" customHeight="1" x14ac:dyDescent="0.2">
      <c r="A109" s="71" t="s">
        <v>9</v>
      </c>
      <c r="B109" s="71" t="s">
        <v>366</v>
      </c>
      <c r="C109" s="71" t="s">
        <v>117</v>
      </c>
      <c r="D109" s="303" t="s">
        <v>2463</v>
      </c>
      <c r="E109" s="72"/>
      <c r="F109" s="72"/>
      <c r="G109" s="72"/>
      <c r="H109" s="72"/>
      <c r="I109" s="92"/>
      <c r="J109" s="72"/>
      <c r="K109" s="72"/>
      <c r="L109" s="641"/>
      <c r="M109" s="74"/>
      <c r="N109" s="116"/>
      <c r="O109" s="72"/>
      <c r="P109" s="72"/>
      <c r="Q109" s="72"/>
      <c r="R109" s="72"/>
      <c r="S109" s="72"/>
      <c r="T109" s="72"/>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397"/>
      <c r="AQ109" s="313"/>
    </row>
    <row r="110" spans="1:43" s="314" customFormat="1" ht="76.5" hidden="1" customHeight="1" x14ac:dyDescent="0.2">
      <c r="A110" s="71" t="s">
        <v>9</v>
      </c>
      <c r="B110" s="71" t="s">
        <v>367</v>
      </c>
      <c r="C110" s="71" t="s">
        <v>118</v>
      </c>
      <c r="D110" s="71" t="s">
        <v>537</v>
      </c>
      <c r="E110" s="72"/>
      <c r="F110" s="72"/>
      <c r="G110" s="92"/>
      <c r="H110" s="71"/>
      <c r="I110" s="92"/>
      <c r="J110" s="72"/>
      <c r="K110" s="72"/>
      <c r="L110" s="641"/>
      <c r="M110" s="74"/>
      <c r="N110" s="72"/>
      <c r="O110" s="72"/>
      <c r="P110" s="72"/>
      <c r="Q110" s="72"/>
      <c r="R110" s="72"/>
      <c r="S110" s="72"/>
      <c r="T110" s="72"/>
      <c r="U110" s="72"/>
      <c r="V110" s="72"/>
      <c r="W110" s="72"/>
      <c r="X110" s="72"/>
      <c r="Y110" s="92"/>
      <c r="Z110" s="72"/>
      <c r="AA110" s="116"/>
      <c r="AB110" s="116"/>
      <c r="AC110" s="116"/>
      <c r="AD110" s="116"/>
      <c r="AE110" s="116"/>
      <c r="AF110" s="116"/>
      <c r="AG110" s="116"/>
      <c r="AH110" s="116"/>
      <c r="AI110" s="116"/>
      <c r="AJ110" s="116"/>
      <c r="AK110" s="116"/>
      <c r="AL110" s="116"/>
      <c r="AM110" s="116"/>
      <c r="AN110" s="116"/>
      <c r="AO110" s="116"/>
      <c r="AP110" s="72"/>
      <c r="AQ110" s="313"/>
    </row>
    <row r="111" spans="1:43" s="314" customFormat="1" ht="38.25" hidden="1" customHeight="1" x14ac:dyDescent="0.2">
      <c r="A111" s="71" t="s">
        <v>9</v>
      </c>
      <c r="B111" s="71" t="s">
        <v>367</v>
      </c>
      <c r="C111" s="71" t="s">
        <v>119</v>
      </c>
      <c r="D111" s="387" t="s">
        <v>2264</v>
      </c>
      <c r="E111" s="72"/>
      <c r="F111" s="72"/>
      <c r="G111" s="72"/>
      <c r="H111" s="71"/>
      <c r="I111" s="92"/>
      <c r="J111" s="72"/>
      <c r="K111" s="72"/>
      <c r="L111" s="641"/>
      <c r="M111" s="74"/>
      <c r="N111" s="72"/>
      <c r="O111" s="72"/>
      <c r="P111" s="72"/>
      <c r="Q111" s="72"/>
      <c r="R111" s="72"/>
      <c r="S111" s="72"/>
      <c r="T111" s="72"/>
      <c r="U111" s="72"/>
      <c r="V111" s="72"/>
      <c r="W111" s="72"/>
      <c r="X111" s="72"/>
      <c r="Y111" s="92"/>
      <c r="Z111" s="72"/>
      <c r="AA111" s="116"/>
      <c r="AB111" s="116"/>
      <c r="AC111" s="116"/>
      <c r="AD111" s="116"/>
      <c r="AE111" s="116"/>
      <c r="AF111" s="116"/>
      <c r="AG111" s="116"/>
      <c r="AH111" s="116"/>
      <c r="AI111" s="116"/>
      <c r="AJ111" s="116"/>
      <c r="AK111" s="116"/>
      <c r="AL111" s="116"/>
      <c r="AM111" s="116"/>
      <c r="AN111" s="116"/>
      <c r="AO111" s="116"/>
      <c r="AP111" s="117"/>
      <c r="AQ111" s="313"/>
    </row>
    <row r="112" spans="1:43" s="314" customFormat="1" ht="38.25" hidden="1" customHeight="1" x14ac:dyDescent="0.2">
      <c r="A112" s="71" t="s">
        <v>9</v>
      </c>
      <c r="B112" s="71" t="s">
        <v>366</v>
      </c>
      <c r="C112" s="71" t="s">
        <v>120</v>
      </c>
      <c r="D112" s="387" t="s">
        <v>538</v>
      </c>
      <c r="E112" s="72"/>
      <c r="F112" s="72"/>
      <c r="G112" s="72"/>
      <c r="H112" s="72"/>
      <c r="I112" s="92"/>
      <c r="J112" s="72"/>
      <c r="K112" s="72"/>
      <c r="L112" s="641"/>
      <c r="M112" s="74"/>
      <c r="N112" s="116"/>
      <c r="O112" s="72"/>
      <c r="P112" s="72"/>
      <c r="Q112" s="72"/>
      <c r="R112" s="72"/>
      <c r="S112" s="72"/>
      <c r="T112" s="72"/>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416"/>
      <c r="AQ112" s="313"/>
    </row>
    <row r="113" spans="1:43" s="314" customFormat="1" ht="38.25" hidden="1" customHeight="1" x14ac:dyDescent="0.2">
      <c r="A113" s="71" t="s">
        <v>9</v>
      </c>
      <c r="B113" s="71" t="s">
        <v>368</v>
      </c>
      <c r="C113" s="71" t="s">
        <v>121</v>
      </c>
      <c r="D113" s="303" t="s">
        <v>539</v>
      </c>
      <c r="E113" s="72"/>
      <c r="F113" s="72"/>
      <c r="G113" s="72"/>
      <c r="H113" s="72"/>
      <c r="I113" s="92"/>
      <c r="J113" s="72"/>
      <c r="K113" s="72"/>
      <c r="L113" s="74"/>
      <c r="M113" s="74"/>
      <c r="N113" s="116"/>
      <c r="O113" s="72"/>
      <c r="P113" s="72"/>
      <c r="Q113" s="72"/>
      <c r="R113" s="72"/>
      <c r="S113" s="72"/>
      <c r="T113" s="72"/>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7"/>
      <c r="AQ113" s="313"/>
    </row>
    <row r="114" spans="1:43" ht="38.25" hidden="1" customHeight="1" x14ac:dyDescent="0.2">
      <c r="A114" s="4" t="s">
        <v>9</v>
      </c>
      <c r="B114" s="5" t="s">
        <v>369</v>
      </c>
      <c r="C114" s="71" t="s">
        <v>122</v>
      </c>
      <c r="D114" s="5" t="s">
        <v>540</v>
      </c>
      <c r="E114" s="72"/>
      <c r="F114" s="72"/>
      <c r="G114" s="72"/>
      <c r="H114" s="72"/>
      <c r="I114" s="92"/>
      <c r="J114" s="72"/>
      <c r="K114" s="72"/>
      <c r="L114" s="641"/>
      <c r="M114" s="74"/>
      <c r="O114" s="72"/>
      <c r="P114" s="72"/>
      <c r="Q114" s="72"/>
      <c r="R114" s="72"/>
      <c r="S114" s="72"/>
      <c r="T114" s="72"/>
    </row>
    <row r="115" spans="1:43" s="314" customFormat="1" ht="51" hidden="1" x14ac:dyDescent="0.2">
      <c r="A115" s="71" t="s">
        <v>9</v>
      </c>
      <c r="B115" s="71" t="s">
        <v>366</v>
      </c>
      <c r="C115" s="71" t="s">
        <v>123</v>
      </c>
      <c r="D115" s="303" t="s">
        <v>541</v>
      </c>
      <c r="E115" s="72"/>
      <c r="F115" s="72"/>
      <c r="G115" s="72"/>
      <c r="H115" s="72"/>
      <c r="I115" s="92"/>
      <c r="J115" s="72"/>
      <c r="K115" s="72"/>
      <c r="L115" s="641"/>
      <c r="M115" s="74"/>
      <c r="N115" s="116"/>
      <c r="O115" s="72"/>
      <c r="P115" s="72"/>
      <c r="Q115" s="72"/>
      <c r="R115" s="72"/>
      <c r="S115" s="72"/>
      <c r="T115" s="72"/>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417"/>
      <c r="AQ115" s="313"/>
    </row>
    <row r="116" spans="1:43" s="314" customFormat="1" ht="38.25" hidden="1" customHeight="1" x14ac:dyDescent="0.2">
      <c r="A116" s="71" t="s">
        <v>9</v>
      </c>
      <c r="B116" s="71" t="s">
        <v>367</v>
      </c>
      <c r="C116" s="71" t="s">
        <v>124</v>
      </c>
      <c r="D116" s="71" t="s">
        <v>542</v>
      </c>
      <c r="E116" s="72"/>
      <c r="F116" s="72"/>
      <c r="G116" s="72"/>
      <c r="H116" s="72"/>
      <c r="I116" s="92"/>
      <c r="J116" s="72"/>
      <c r="K116" s="72"/>
      <c r="L116" s="641"/>
      <c r="M116" s="74"/>
      <c r="N116" s="72"/>
      <c r="O116" s="72"/>
      <c r="P116" s="72"/>
      <c r="Q116" s="72"/>
      <c r="R116" s="72"/>
      <c r="S116" s="72"/>
      <c r="T116" s="72"/>
      <c r="U116" s="72"/>
      <c r="V116" s="72"/>
      <c r="W116" s="72"/>
      <c r="X116" s="72"/>
      <c r="Y116" s="92"/>
      <c r="Z116" s="72"/>
      <c r="AA116" s="116"/>
      <c r="AB116" s="116"/>
      <c r="AC116" s="116"/>
      <c r="AD116" s="116"/>
      <c r="AE116" s="116"/>
      <c r="AF116" s="116"/>
      <c r="AG116" s="116"/>
      <c r="AH116" s="116"/>
      <c r="AI116" s="116"/>
      <c r="AJ116" s="116"/>
      <c r="AK116" s="116"/>
      <c r="AL116" s="116"/>
      <c r="AM116" s="116"/>
      <c r="AN116" s="116"/>
      <c r="AO116" s="116"/>
      <c r="AP116" s="117"/>
      <c r="AQ116" s="313"/>
    </row>
    <row r="117" spans="1:43" ht="46.5" hidden="1" customHeight="1" x14ac:dyDescent="0.2">
      <c r="A117" s="4" t="s">
        <v>9</v>
      </c>
      <c r="B117" s="5" t="s">
        <v>365</v>
      </c>
      <c r="C117" s="71" t="s">
        <v>125</v>
      </c>
      <c r="D117" s="162" t="s">
        <v>2265</v>
      </c>
      <c r="E117" s="72"/>
      <c r="F117" s="72"/>
      <c r="G117" s="72"/>
      <c r="H117" s="71"/>
      <c r="I117" s="92"/>
      <c r="J117" s="72"/>
      <c r="K117" s="72"/>
      <c r="L117" s="641"/>
      <c r="M117" s="74"/>
      <c r="O117" s="72"/>
      <c r="P117" s="72"/>
      <c r="Q117" s="72"/>
      <c r="R117" s="72"/>
      <c r="S117" s="72"/>
      <c r="T117" s="72"/>
    </row>
    <row r="118" spans="1:43" s="314" customFormat="1" ht="38.25" hidden="1" customHeight="1" x14ac:dyDescent="0.2">
      <c r="A118" s="71" t="s">
        <v>9</v>
      </c>
      <c r="B118" s="71" t="s">
        <v>368</v>
      </c>
      <c r="C118" s="71" t="s">
        <v>126</v>
      </c>
      <c r="D118" s="71" t="s">
        <v>543</v>
      </c>
      <c r="E118" s="72"/>
      <c r="F118" s="72"/>
      <c r="G118" s="72"/>
      <c r="H118" s="72"/>
      <c r="I118" s="92"/>
      <c r="J118" s="72"/>
      <c r="K118" s="72"/>
      <c r="L118" s="74"/>
      <c r="M118" s="74"/>
      <c r="N118" s="116"/>
      <c r="O118" s="72"/>
      <c r="P118" s="72"/>
      <c r="Q118" s="72"/>
      <c r="R118" s="72"/>
      <c r="S118" s="72"/>
      <c r="T118" s="72"/>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7"/>
      <c r="AQ118" s="313"/>
    </row>
    <row r="119" spans="1:43" s="314" customFormat="1" ht="38.25" hidden="1" customHeight="1" x14ac:dyDescent="0.2">
      <c r="A119" s="71" t="s">
        <v>9</v>
      </c>
      <c r="B119" s="71" t="s">
        <v>370</v>
      </c>
      <c r="C119" s="71" t="s">
        <v>127</v>
      </c>
      <c r="D119" s="71" t="s">
        <v>544</v>
      </c>
      <c r="E119" s="72"/>
      <c r="F119" s="72"/>
      <c r="G119" s="72"/>
      <c r="H119" s="72"/>
      <c r="I119" s="92"/>
      <c r="J119" s="72"/>
      <c r="K119" s="72"/>
      <c r="L119" s="641"/>
      <c r="M119" s="74"/>
      <c r="N119" s="116"/>
      <c r="O119" s="72"/>
      <c r="P119" s="72"/>
      <c r="Q119" s="72"/>
      <c r="R119" s="72"/>
      <c r="S119" s="72"/>
      <c r="T119" s="72"/>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7"/>
      <c r="AQ119" s="313"/>
    </row>
    <row r="120" spans="1:43" s="314" customFormat="1" ht="38.25" hidden="1" customHeight="1" x14ac:dyDescent="0.2">
      <c r="A120" s="71" t="s">
        <v>9</v>
      </c>
      <c r="B120" s="71" t="s">
        <v>371</v>
      </c>
      <c r="C120" s="71" t="s">
        <v>128</v>
      </c>
      <c r="D120" s="71" t="s">
        <v>545</v>
      </c>
      <c r="E120" s="72"/>
      <c r="F120" s="72"/>
      <c r="G120" s="72"/>
      <c r="H120" s="72"/>
      <c r="I120" s="92"/>
      <c r="J120" s="72"/>
      <c r="K120" s="72"/>
      <c r="L120" s="641"/>
      <c r="M120" s="74"/>
      <c r="N120" s="116"/>
      <c r="O120" s="72"/>
      <c r="P120" s="72"/>
      <c r="Q120" s="72"/>
      <c r="R120" s="72"/>
      <c r="S120" s="72"/>
      <c r="T120" s="72"/>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7"/>
      <c r="AQ120" s="313"/>
    </row>
    <row r="121" spans="1:43" s="314" customFormat="1" ht="38.25" hidden="1" customHeight="1" x14ac:dyDescent="0.2">
      <c r="A121" s="71" t="s">
        <v>9</v>
      </c>
      <c r="B121" s="71" t="s">
        <v>371</v>
      </c>
      <c r="C121" s="71" t="s">
        <v>129</v>
      </c>
      <c r="D121" s="71" t="s">
        <v>546</v>
      </c>
      <c r="E121" s="72"/>
      <c r="F121" s="72"/>
      <c r="G121" s="72"/>
      <c r="H121" s="72"/>
      <c r="I121" s="92"/>
      <c r="J121" s="72"/>
      <c r="K121" s="72"/>
      <c r="L121" s="641"/>
      <c r="M121" s="74"/>
      <c r="N121" s="116"/>
      <c r="O121" s="72"/>
      <c r="P121" s="72"/>
      <c r="Q121" s="72"/>
      <c r="R121" s="72"/>
      <c r="S121" s="72"/>
      <c r="T121" s="72"/>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7"/>
      <c r="AQ121" s="313"/>
    </row>
    <row r="122" spans="1:43" s="314" customFormat="1" ht="38.25" hidden="1" customHeight="1" x14ac:dyDescent="0.2">
      <c r="A122" s="71" t="s">
        <v>9</v>
      </c>
      <c r="B122" s="71" t="s">
        <v>367</v>
      </c>
      <c r="C122" s="71" t="s">
        <v>129</v>
      </c>
      <c r="D122" s="303" t="s">
        <v>2266</v>
      </c>
      <c r="E122" s="72"/>
      <c r="F122" s="72"/>
      <c r="G122" s="72"/>
      <c r="H122" s="72"/>
      <c r="I122" s="92"/>
      <c r="J122" s="72"/>
      <c r="K122" s="72"/>
      <c r="L122" s="641"/>
      <c r="M122" s="74"/>
      <c r="N122" s="72"/>
      <c r="O122" s="72"/>
      <c r="P122" s="72"/>
      <c r="Q122" s="72"/>
      <c r="R122" s="72"/>
      <c r="S122" s="72"/>
      <c r="T122" s="72"/>
      <c r="U122" s="72"/>
      <c r="V122" s="72"/>
      <c r="W122" s="72"/>
      <c r="X122" s="72"/>
      <c r="Y122" s="92"/>
      <c r="Z122" s="72"/>
      <c r="AA122" s="116"/>
      <c r="AB122" s="116"/>
      <c r="AC122" s="116"/>
      <c r="AD122" s="116"/>
      <c r="AE122" s="116"/>
      <c r="AF122" s="116"/>
      <c r="AG122" s="116"/>
      <c r="AH122" s="116"/>
      <c r="AI122" s="116"/>
      <c r="AJ122" s="116"/>
      <c r="AK122" s="116"/>
      <c r="AL122" s="116"/>
      <c r="AM122" s="116"/>
      <c r="AN122" s="116"/>
      <c r="AO122" s="116"/>
      <c r="AP122" s="117"/>
      <c r="AQ122" s="313"/>
    </row>
    <row r="123" spans="1:43" s="409" customFormat="1" ht="63.75" hidden="1" customHeight="1" x14ac:dyDescent="0.2">
      <c r="A123" s="71" t="s">
        <v>9</v>
      </c>
      <c r="B123" s="71" t="s">
        <v>372</v>
      </c>
      <c r="C123" s="71" t="s">
        <v>130</v>
      </c>
      <c r="D123" s="303" t="s">
        <v>547</v>
      </c>
      <c r="E123" s="107"/>
      <c r="F123" s="107"/>
      <c r="G123" s="107"/>
      <c r="H123" s="107"/>
      <c r="I123" s="109"/>
      <c r="J123" s="107"/>
      <c r="K123" s="107"/>
      <c r="L123" s="641"/>
      <c r="M123" s="108"/>
      <c r="N123" s="116"/>
      <c r="O123" s="107"/>
      <c r="P123" s="107"/>
      <c r="Q123" s="107"/>
      <c r="R123" s="107"/>
      <c r="S123" s="107"/>
      <c r="T123" s="107"/>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7"/>
      <c r="AQ123" s="410"/>
    </row>
    <row r="124" spans="1:43" s="314" customFormat="1" ht="63" hidden="1" customHeight="1" x14ac:dyDescent="0.2">
      <c r="A124" s="71" t="s">
        <v>9</v>
      </c>
      <c r="B124" s="71" t="s">
        <v>367</v>
      </c>
      <c r="C124" s="71" t="s">
        <v>131</v>
      </c>
      <c r="D124" s="303" t="s">
        <v>2267</v>
      </c>
      <c r="E124" s="72"/>
      <c r="F124" s="72"/>
      <c r="G124" s="72"/>
      <c r="H124" s="71"/>
      <c r="I124" s="92"/>
      <c r="J124" s="72"/>
      <c r="K124" s="72"/>
      <c r="L124" s="641"/>
      <c r="M124" s="74"/>
      <c r="N124" s="72"/>
      <c r="O124" s="72"/>
      <c r="P124" s="72"/>
      <c r="Q124" s="72"/>
      <c r="R124" s="72"/>
      <c r="S124" s="72"/>
      <c r="T124" s="72"/>
      <c r="U124" s="72"/>
      <c r="V124" s="72"/>
      <c r="W124" s="72"/>
      <c r="X124" s="72"/>
      <c r="Y124" s="92"/>
      <c r="Z124" s="72"/>
      <c r="AA124" s="116"/>
      <c r="AB124" s="116"/>
      <c r="AC124" s="116"/>
      <c r="AD124" s="116"/>
      <c r="AE124" s="116"/>
      <c r="AF124" s="116"/>
      <c r="AG124" s="116"/>
      <c r="AH124" s="116"/>
      <c r="AI124" s="116"/>
      <c r="AJ124" s="116"/>
      <c r="AK124" s="116"/>
      <c r="AL124" s="116"/>
      <c r="AM124" s="116"/>
      <c r="AN124" s="116"/>
      <c r="AO124" s="116"/>
      <c r="AP124" s="72"/>
      <c r="AQ124" s="313"/>
    </row>
    <row r="125" spans="1:43" s="314" customFormat="1" ht="38.25" hidden="1" customHeight="1" x14ac:dyDescent="0.2">
      <c r="A125" s="71" t="s">
        <v>9</v>
      </c>
      <c r="B125" s="71" t="s">
        <v>367</v>
      </c>
      <c r="C125" s="71" t="s">
        <v>132</v>
      </c>
      <c r="D125" s="387" t="s">
        <v>2268</v>
      </c>
      <c r="E125" s="72"/>
      <c r="F125" s="72"/>
      <c r="G125" s="72"/>
      <c r="H125" s="71"/>
      <c r="I125" s="92"/>
      <c r="J125" s="72"/>
      <c r="K125" s="72"/>
      <c r="L125" s="641"/>
      <c r="M125" s="74"/>
      <c r="N125" s="72"/>
      <c r="O125" s="72"/>
      <c r="P125" s="72"/>
      <c r="Q125" s="72"/>
      <c r="R125" s="72"/>
      <c r="S125" s="72"/>
      <c r="T125" s="72"/>
      <c r="U125" s="72"/>
      <c r="V125" s="72"/>
      <c r="W125" s="72"/>
      <c r="X125" s="72"/>
      <c r="Y125" s="92"/>
      <c r="Z125" s="72"/>
      <c r="AA125" s="116"/>
      <c r="AB125" s="116"/>
      <c r="AC125" s="116"/>
      <c r="AD125" s="116"/>
      <c r="AE125" s="116"/>
      <c r="AF125" s="116"/>
      <c r="AG125" s="116"/>
      <c r="AH125" s="116"/>
      <c r="AI125" s="116"/>
      <c r="AJ125" s="116"/>
      <c r="AK125" s="116"/>
      <c r="AL125" s="116"/>
      <c r="AM125" s="116"/>
      <c r="AN125" s="116"/>
      <c r="AO125" s="116"/>
      <c r="AP125" s="72"/>
      <c r="AQ125" s="313"/>
    </row>
    <row r="126" spans="1:43" ht="51" hidden="1" customHeight="1" x14ac:dyDescent="0.2">
      <c r="A126" s="4" t="s">
        <v>9</v>
      </c>
      <c r="B126" s="5" t="s">
        <v>369</v>
      </c>
      <c r="C126" s="71" t="s">
        <v>133</v>
      </c>
      <c r="D126" s="162" t="s">
        <v>548</v>
      </c>
      <c r="E126" s="72"/>
      <c r="F126" s="72"/>
      <c r="G126" s="72"/>
      <c r="H126" s="72"/>
      <c r="I126" s="92"/>
      <c r="J126" s="72"/>
      <c r="K126" s="72"/>
      <c r="L126" s="641"/>
      <c r="M126" s="74"/>
      <c r="O126" s="72"/>
      <c r="P126" s="72"/>
      <c r="Q126" s="72"/>
      <c r="R126" s="72"/>
      <c r="S126" s="72"/>
      <c r="T126" s="72"/>
    </row>
    <row r="127" spans="1:43" s="314" customFormat="1" ht="38.25" hidden="1" x14ac:dyDescent="0.2">
      <c r="A127" s="71" t="s">
        <v>9</v>
      </c>
      <c r="B127" s="71" t="s">
        <v>373</v>
      </c>
      <c r="C127" s="71" t="s">
        <v>134</v>
      </c>
      <c r="D127" s="303" t="s">
        <v>2269</v>
      </c>
      <c r="E127" s="72"/>
      <c r="F127" s="72"/>
      <c r="G127" s="72"/>
      <c r="H127" s="72"/>
      <c r="I127" s="92"/>
      <c r="J127" s="72"/>
      <c r="K127" s="72"/>
      <c r="L127" s="641"/>
      <c r="M127" s="74"/>
      <c r="N127" s="116"/>
      <c r="O127" s="72"/>
      <c r="P127" s="72"/>
      <c r="Q127" s="72"/>
      <c r="R127" s="72"/>
      <c r="S127" s="72"/>
      <c r="T127" s="72"/>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7"/>
      <c r="AQ127" s="313"/>
    </row>
    <row r="128" spans="1:43" s="314" customFormat="1" ht="63.75" hidden="1" customHeight="1" x14ac:dyDescent="0.2">
      <c r="A128" s="71" t="s">
        <v>9</v>
      </c>
      <c r="B128" s="71" t="s">
        <v>374</v>
      </c>
      <c r="C128" s="71" t="s">
        <v>135</v>
      </c>
      <c r="D128" s="303" t="s">
        <v>549</v>
      </c>
      <c r="E128" s="72"/>
      <c r="F128" s="72"/>
      <c r="G128" s="72"/>
      <c r="H128" s="72"/>
      <c r="I128" s="72"/>
      <c r="J128" s="72"/>
      <c r="K128" s="72"/>
      <c r="L128" s="641"/>
      <c r="M128" s="74"/>
      <c r="N128" s="72"/>
      <c r="P128" s="72"/>
      <c r="Q128" s="72"/>
      <c r="R128" s="72"/>
      <c r="S128" s="72"/>
      <c r="T128" s="72"/>
      <c r="AP128" s="409"/>
    </row>
    <row r="129" spans="1:43" s="314" customFormat="1" ht="38.25" hidden="1" x14ac:dyDescent="0.2">
      <c r="A129" s="71" t="s">
        <v>9</v>
      </c>
      <c r="B129" s="71" t="s">
        <v>373</v>
      </c>
      <c r="C129" s="71" t="s">
        <v>136</v>
      </c>
      <c r="D129" s="71" t="s">
        <v>550</v>
      </c>
      <c r="E129" s="72"/>
      <c r="F129" s="72"/>
      <c r="G129" s="72"/>
      <c r="H129" s="72"/>
      <c r="I129" s="92"/>
      <c r="J129" s="72"/>
      <c r="K129" s="72"/>
      <c r="L129" s="641"/>
      <c r="M129" s="74"/>
      <c r="N129" s="116"/>
      <c r="O129" s="72"/>
      <c r="P129" s="72"/>
      <c r="Q129" s="72"/>
      <c r="R129" s="72"/>
      <c r="S129" s="72"/>
      <c r="T129" s="72"/>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412"/>
      <c r="AQ129" s="313"/>
    </row>
    <row r="130" spans="1:43" s="314" customFormat="1" ht="38.25" hidden="1" customHeight="1" x14ac:dyDescent="0.2">
      <c r="A130" s="71" t="s">
        <v>9</v>
      </c>
      <c r="B130" s="71" t="s">
        <v>367</v>
      </c>
      <c r="C130" s="71" t="s">
        <v>137</v>
      </c>
      <c r="D130" s="71" t="s">
        <v>551</v>
      </c>
      <c r="E130" s="72"/>
      <c r="F130" s="72"/>
      <c r="G130" s="72"/>
      <c r="H130" s="72"/>
      <c r="I130" s="92"/>
      <c r="J130" s="72"/>
      <c r="K130" s="72"/>
      <c r="L130" s="641"/>
      <c r="M130" s="74"/>
      <c r="N130" s="72"/>
      <c r="O130" s="72"/>
      <c r="P130" s="72"/>
      <c r="Q130" s="72"/>
      <c r="R130" s="72"/>
      <c r="S130" s="72"/>
      <c r="T130" s="72"/>
      <c r="U130" s="72"/>
      <c r="V130" s="72"/>
      <c r="W130" s="72"/>
      <c r="X130" s="72"/>
      <c r="Y130" s="92"/>
      <c r="Z130" s="72"/>
      <c r="AA130" s="116"/>
      <c r="AB130" s="116"/>
      <c r="AC130" s="116"/>
      <c r="AD130" s="116"/>
      <c r="AE130" s="116"/>
      <c r="AF130" s="116"/>
      <c r="AG130" s="116"/>
      <c r="AH130" s="116"/>
      <c r="AI130" s="116"/>
      <c r="AJ130" s="116"/>
      <c r="AK130" s="116"/>
      <c r="AL130" s="116"/>
      <c r="AM130" s="116"/>
      <c r="AN130" s="116"/>
      <c r="AO130" s="116"/>
      <c r="AP130" s="72"/>
      <c r="AQ130" s="313"/>
    </row>
    <row r="131" spans="1:43" s="314" customFormat="1" ht="38.25" hidden="1" customHeight="1" x14ac:dyDescent="0.2">
      <c r="A131" s="71" t="s">
        <v>9</v>
      </c>
      <c r="B131" s="71" t="s">
        <v>371</v>
      </c>
      <c r="C131" s="71" t="s">
        <v>2272</v>
      </c>
      <c r="D131" s="71" t="s">
        <v>552</v>
      </c>
      <c r="E131" s="72"/>
      <c r="F131" s="72"/>
      <c r="G131" s="72"/>
      <c r="H131" s="72"/>
      <c r="I131" s="92"/>
      <c r="J131" s="72"/>
      <c r="K131" s="72"/>
      <c r="L131" s="641"/>
      <c r="M131" s="74"/>
      <c r="N131" s="116"/>
      <c r="O131" s="72"/>
      <c r="P131" s="72"/>
      <c r="Q131" s="72"/>
      <c r="R131" s="72"/>
      <c r="S131" s="72"/>
      <c r="T131" s="72"/>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7"/>
      <c r="AQ131" s="313"/>
    </row>
    <row r="132" spans="1:43" s="314" customFormat="1" ht="38.25" hidden="1" customHeight="1" x14ac:dyDescent="0.2">
      <c r="A132" s="71" t="s">
        <v>9</v>
      </c>
      <c r="B132" s="71" t="s">
        <v>367</v>
      </c>
      <c r="C132" s="71" t="s">
        <v>2273</v>
      </c>
      <c r="D132" s="71" t="s">
        <v>553</v>
      </c>
      <c r="E132" s="72"/>
      <c r="F132" s="72"/>
      <c r="G132" s="72"/>
      <c r="H132" s="72"/>
      <c r="I132" s="92"/>
      <c r="J132" s="72"/>
      <c r="K132" s="72"/>
      <c r="L132" s="641"/>
      <c r="M132" s="74"/>
      <c r="N132" s="72"/>
      <c r="O132" s="72"/>
      <c r="P132" s="72"/>
      <c r="Q132" s="72"/>
      <c r="R132" s="72"/>
      <c r="S132" s="72"/>
      <c r="T132" s="72"/>
      <c r="U132" s="72"/>
      <c r="V132" s="72"/>
      <c r="W132" s="72"/>
      <c r="X132" s="72"/>
      <c r="Y132" s="92"/>
      <c r="Z132" s="72"/>
      <c r="AA132" s="116"/>
      <c r="AB132" s="116"/>
      <c r="AC132" s="116"/>
      <c r="AD132" s="116"/>
      <c r="AE132" s="116"/>
      <c r="AF132" s="116"/>
      <c r="AG132" s="116"/>
      <c r="AH132" s="116"/>
      <c r="AI132" s="116"/>
      <c r="AJ132" s="116"/>
      <c r="AK132" s="116"/>
      <c r="AL132" s="116"/>
      <c r="AM132" s="116"/>
      <c r="AN132" s="116"/>
      <c r="AO132" s="116"/>
      <c r="AP132" s="117"/>
      <c r="AQ132" s="313"/>
    </row>
    <row r="133" spans="1:43" s="305" customFormat="1" ht="38.25" hidden="1" customHeight="1" x14ac:dyDescent="0.2">
      <c r="A133" s="4" t="s">
        <v>9</v>
      </c>
      <c r="B133" s="84" t="s">
        <v>370</v>
      </c>
      <c r="C133" s="71" t="s">
        <v>139</v>
      </c>
      <c r="D133" s="303" t="s">
        <v>554</v>
      </c>
      <c r="E133" s="72"/>
      <c r="F133" s="72"/>
      <c r="G133" s="72"/>
      <c r="H133" s="72"/>
      <c r="I133" s="92"/>
      <c r="J133" s="72"/>
      <c r="K133" s="72"/>
      <c r="L133" s="641"/>
      <c r="M133" s="74"/>
      <c r="N133" s="116"/>
      <c r="O133" s="72"/>
      <c r="P133" s="72"/>
      <c r="Q133" s="72"/>
      <c r="R133" s="72"/>
      <c r="S133" s="72"/>
      <c r="T133" s="72"/>
      <c r="U133" s="118"/>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7"/>
      <c r="AQ133" s="304"/>
    </row>
    <row r="134" spans="1:43" s="314" customFormat="1" ht="255" hidden="1" x14ac:dyDescent="0.2">
      <c r="A134" s="71" t="s">
        <v>20</v>
      </c>
      <c r="B134" s="71" t="s">
        <v>375</v>
      </c>
      <c r="C134" s="71" t="s">
        <v>140</v>
      </c>
      <c r="D134" s="303" t="s">
        <v>2274</v>
      </c>
      <c r="E134" s="72"/>
      <c r="F134" s="72"/>
      <c r="G134" s="72"/>
      <c r="H134" s="72"/>
      <c r="I134" s="92"/>
      <c r="J134" s="72"/>
      <c r="K134" s="126"/>
      <c r="L134" s="641"/>
      <c r="M134" s="74"/>
      <c r="N134" s="116"/>
      <c r="O134" s="72"/>
      <c r="P134" s="72"/>
      <c r="Q134" s="72"/>
      <c r="R134" s="72"/>
      <c r="S134" s="72"/>
      <c r="T134" s="72"/>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7"/>
      <c r="AQ134" s="313"/>
    </row>
    <row r="135" spans="1:43" s="314" customFormat="1" ht="63.75" hidden="1" x14ac:dyDescent="0.2">
      <c r="A135" s="71" t="s">
        <v>20</v>
      </c>
      <c r="B135" s="71" t="s">
        <v>375</v>
      </c>
      <c r="C135" s="71" t="s">
        <v>141</v>
      </c>
      <c r="D135" s="71" t="s">
        <v>2275</v>
      </c>
      <c r="E135" s="72"/>
      <c r="F135" s="72"/>
      <c r="G135" s="72"/>
      <c r="H135" s="72"/>
      <c r="I135" s="92"/>
      <c r="J135" s="72"/>
      <c r="K135" s="72"/>
      <c r="L135" s="641"/>
      <c r="M135" s="74"/>
      <c r="N135" s="116"/>
      <c r="O135" s="72"/>
      <c r="P135" s="72"/>
      <c r="Q135" s="72"/>
      <c r="R135" s="72"/>
      <c r="S135" s="72"/>
      <c r="T135" s="72"/>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7"/>
      <c r="AQ135" s="313"/>
    </row>
    <row r="136" spans="1:43" s="314" customFormat="1" ht="51" hidden="1" customHeight="1" x14ac:dyDescent="0.2">
      <c r="A136" s="71" t="s">
        <v>14</v>
      </c>
      <c r="B136" s="71" t="s">
        <v>378</v>
      </c>
      <c r="C136" s="71" t="s">
        <v>142</v>
      </c>
      <c r="D136" s="71" t="s">
        <v>1691</v>
      </c>
      <c r="E136" s="130"/>
      <c r="F136" s="92"/>
      <c r="G136" s="92"/>
      <c r="H136" s="72"/>
      <c r="I136" s="92"/>
      <c r="J136" s="72"/>
      <c r="K136" s="72"/>
      <c r="L136" s="642"/>
      <c r="M136" s="93"/>
      <c r="N136" s="131"/>
      <c r="O136" s="72"/>
      <c r="P136" s="72"/>
      <c r="Q136" s="72"/>
      <c r="R136" s="72"/>
      <c r="S136" s="72"/>
      <c r="T136" s="72"/>
      <c r="U136" s="72"/>
      <c r="V136" s="72"/>
      <c r="W136" s="72"/>
      <c r="X136" s="131"/>
      <c r="Y136" s="131"/>
      <c r="Z136" s="131"/>
      <c r="AA136" s="131"/>
      <c r="AB136" s="131"/>
      <c r="AC136" s="131"/>
      <c r="AD136" s="131"/>
      <c r="AE136" s="116"/>
      <c r="AF136" s="116"/>
      <c r="AG136" s="116"/>
      <c r="AH136" s="116"/>
      <c r="AI136" s="116"/>
      <c r="AJ136" s="116"/>
      <c r="AK136" s="116"/>
      <c r="AL136" s="116"/>
      <c r="AM136" s="116"/>
      <c r="AN136" s="116"/>
      <c r="AO136" s="116"/>
      <c r="AP136" s="117"/>
      <c r="AQ136" s="313"/>
    </row>
    <row r="137" spans="1:43" s="314" customFormat="1" ht="51" hidden="1" customHeight="1" x14ac:dyDescent="0.2">
      <c r="A137" s="71" t="s">
        <v>14</v>
      </c>
      <c r="B137" s="71" t="s">
        <v>378</v>
      </c>
      <c r="C137" s="71" t="s">
        <v>143</v>
      </c>
      <c r="D137" s="303" t="s">
        <v>2276</v>
      </c>
      <c r="E137" s="130"/>
      <c r="F137" s="92"/>
      <c r="G137" s="92"/>
      <c r="H137" s="72"/>
      <c r="I137" s="92"/>
      <c r="J137" s="72"/>
      <c r="K137" s="72"/>
      <c r="L137" s="642"/>
      <c r="M137" s="93"/>
      <c r="N137" s="131"/>
      <c r="O137" s="72"/>
      <c r="P137" s="72"/>
      <c r="Q137" s="72"/>
      <c r="R137" s="72"/>
      <c r="S137" s="72"/>
      <c r="T137" s="72"/>
      <c r="U137" s="131"/>
      <c r="V137" s="131"/>
      <c r="W137" s="131"/>
      <c r="X137" s="131"/>
      <c r="Y137" s="131"/>
      <c r="Z137" s="131"/>
      <c r="AA137" s="131"/>
      <c r="AB137" s="131"/>
      <c r="AC137" s="131"/>
      <c r="AD137" s="131"/>
      <c r="AE137" s="116"/>
      <c r="AF137" s="116"/>
      <c r="AG137" s="116"/>
      <c r="AH137" s="116"/>
      <c r="AI137" s="116"/>
      <c r="AJ137" s="116"/>
      <c r="AK137" s="116"/>
      <c r="AL137" s="116"/>
      <c r="AM137" s="116"/>
      <c r="AN137" s="116"/>
      <c r="AO137" s="116"/>
      <c r="AP137" s="117"/>
      <c r="AQ137" s="313"/>
    </row>
    <row r="138" spans="1:43" s="322" customFormat="1" ht="51" hidden="1" customHeight="1" x14ac:dyDescent="0.2">
      <c r="A138" s="71" t="s">
        <v>14</v>
      </c>
      <c r="B138" s="60" t="s">
        <v>378</v>
      </c>
      <c r="C138" s="60" t="s">
        <v>376</v>
      </c>
      <c r="D138" s="334" t="s">
        <v>555</v>
      </c>
      <c r="E138" s="167"/>
      <c r="F138" s="80"/>
      <c r="G138" s="80"/>
      <c r="H138" s="80"/>
      <c r="I138" s="80"/>
      <c r="J138" s="80"/>
      <c r="K138" s="80"/>
      <c r="L138" s="644"/>
      <c r="M138" s="81"/>
      <c r="N138" s="60"/>
      <c r="O138" s="80"/>
      <c r="P138" s="80"/>
      <c r="Q138" s="80"/>
      <c r="R138" s="80"/>
      <c r="S138" s="80"/>
      <c r="T138" s="80"/>
      <c r="U138" s="60"/>
      <c r="V138" s="60"/>
      <c r="W138" s="60"/>
      <c r="X138" s="60"/>
      <c r="Y138" s="60"/>
      <c r="Z138" s="60"/>
      <c r="AA138" s="60"/>
      <c r="AB138" s="60"/>
      <c r="AC138" s="60"/>
      <c r="AD138" s="60"/>
      <c r="AE138" s="117"/>
      <c r="AF138" s="117"/>
      <c r="AG138" s="117"/>
      <c r="AH138" s="117"/>
      <c r="AI138" s="117"/>
      <c r="AJ138" s="117"/>
      <c r="AK138" s="117"/>
      <c r="AL138" s="117"/>
      <c r="AM138" s="117"/>
      <c r="AN138" s="117"/>
      <c r="AO138" s="117"/>
      <c r="AP138" s="117"/>
    </row>
    <row r="139" spans="1:43" s="322" customFormat="1" ht="89.25" hidden="1" customHeight="1" x14ac:dyDescent="0.2">
      <c r="A139" s="71" t="s">
        <v>14</v>
      </c>
      <c r="B139" s="60" t="s">
        <v>378</v>
      </c>
      <c r="C139" s="60" t="s">
        <v>377</v>
      </c>
      <c r="D139" s="303" t="s">
        <v>2277</v>
      </c>
      <c r="E139" s="167"/>
      <c r="F139" s="80"/>
      <c r="G139" s="80"/>
      <c r="H139" s="80"/>
      <c r="I139" s="80"/>
      <c r="J139" s="80"/>
      <c r="K139" s="80"/>
      <c r="L139" s="644"/>
      <c r="M139" s="81"/>
      <c r="N139" s="60"/>
      <c r="O139" s="80"/>
      <c r="P139" s="80"/>
      <c r="Q139" s="80"/>
      <c r="R139" s="80"/>
      <c r="S139" s="80"/>
      <c r="T139" s="80"/>
      <c r="U139" s="60"/>
      <c r="V139" s="60"/>
      <c r="W139" s="60"/>
      <c r="X139" s="60"/>
      <c r="Y139" s="60"/>
      <c r="Z139" s="60"/>
      <c r="AA139" s="60"/>
      <c r="AB139" s="60"/>
      <c r="AC139" s="60"/>
      <c r="AD139" s="60"/>
      <c r="AE139" s="117"/>
      <c r="AF139" s="117"/>
      <c r="AG139" s="117"/>
      <c r="AH139" s="117"/>
      <c r="AI139" s="117"/>
      <c r="AJ139" s="117"/>
      <c r="AK139" s="117"/>
      <c r="AL139" s="117"/>
      <c r="AM139" s="117"/>
      <c r="AN139" s="117"/>
      <c r="AO139" s="117"/>
      <c r="AP139" s="117"/>
    </row>
    <row r="140" spans="1:43" s="442" customFormat="1" ht="38.25" hidden="1" customHeight="1" x14ac:dyDescent="0.2">
      <c r="A140" s="131" t="s">
        <v>14</v>
      </c>
      <c r="B140" s="131" t="s">
        <v>2098</v>
      </c>
      <c r="C140" s="131" t="s">
        <v>144</v>
      </c>
      <c r="D140" s="440" t="s">
        <v>556</v>
      </c>
      <c r="E140" s="92"/>
      <c r="F140" s="92"/>
      <c r="G140" s="92"/>
      <c r="H140" s="92"/>
      <c r="I140" s="92"/>
      <c r="J140" s="92"/>
      <c r="K140" s="92"/>
      <c r="L140" s="642"/>
      <c r="M140" s="93"/>
      <c r="N140" s="116"/>
      <c r="O140" s="92"/>
      <c r="P140" s="92"/>
      <c r="Q140" s="92"/>
      <c r="R140" s="92"/>
      <c r="S140" s="92"/>
      <c r="T140" s="92"/>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7"/>
      <c r="AQ140" s="441"/>
    </row>
    <row r="141" spans="1:43" s="314" customFormat="1" ht="51" hidden="1" customHeight="1" x14ac:dyDescent="0.2">
      <c r="A141" s="71" t="s">
        <v>14</v>
      </c>
      <c r="B141" s="71" t="s">
        <v>381</v>
      </c>
      <c r="C141" s="71" t="s">
        <v>145</v>
      </c>
      <c r="D141" s="71" t="s">
        <v>557</v>
      </c>
      <c r="E141" s="72"/>
      <c r="F141" s="72"/>
      <c r="G141" s="72"/>
      <c r="H141" s="72"/>
      <c r="I141" s="92"/>
      <c r="J141" s="72"/>
      <c r="K141" s="72"/>
      <c r="L141" s="641"/>
      <c r="M141" s="74"/>
      <c r="N141" s="116"/>
      <c r="O141" s="72"/>
      <c r="P141" s="72"/>
      <c r="Q141" s="72"/>
      <c r="R141" s="72"/>
      <c r="S141" s="72"/>
      <c r="T141" s="72"/>
      <c r="U141" s="116"/>
      <c r="V141" s="116"/>
      <c r="W141" s="116"/>
      <c r="X141" s="116"/>
      <c r="Y141" s="116"/>
      <c r="Z141" s="116"/>
      <c r="AA141" s="116"/>
      <c r="AB141" s="116"/>
      <c r="AC141" s="116"/>
      <c r="AD141" s="116"/>
      <c r="AE141" s="116"/>
      <c r="AF141" s="116"/>
      <c r="AG141" s="117"/>
      <c r="AH141" s="116"/>
      <c r="AI141" s="117"/>
      <c r="AJ141" s="117"/>
      <c r="AK141" s="116"/>
      <c r="AL141" s="116"/>
      <c r="AM141" s="116"/>
      <c r="AN141" s="116"/>
      <c r="AO141" s="116"/>
      <c r="AP141" s="117"/>
      <c r="AQ141" s="313"/>
    </row>
    <row r="142" spans="1:43" s="314" customFormat="1" ht="56.25" hidden="1" customHeight="1" x14ac:dyDescent="0.2">
      <c r="A142" s="71" t="s">
        <v>14</v>
      </c>
      <c r="B142" s="71" t="s">
        <v>382</v>
      </c>
      <c r="C142" s="71" t="s">
        <v>146</v>
      </c>
      <c r="D142" s="71" t="s">
        <v>558</v>
      </c>
      <c r="E142" s="72"/>
      <c r="F142" s="72"/>
      <c r="G142" s="72"/>
      <c r="H142" s="72"/>
      <c r="I142" s="92"/>
      <c r="J142" s="72"/>
      <c r="K142" s="72"/>
      <c r="L142" s="641"/>
      <c r="M142" s="74"/>
      <c r="N142" s="116"/>
      <c r="O142" s="72"/>
      <c r="P142" s="72"/>
      <c r="Q142" s="72"/>
      <c r="R142" s="72"/>
      <c r="S142" s="72"/>
      <c r="T142" s="72"/>
      <c r="U142" s="116"/>
      <c r="V142" s="116"/>
      <c r="W142" s="116"/>
      <c r="X142" s="116"/>
      <c r="Y142" s="116"/>
      <c r="Z142" s="116"/>
      <c r="AA142" s="116"/>
      <c r="AB142" s="116"/>
      <c r="AC142" s="116"/>
      <c r="AD142" s="116"/>
      <c r="AE142" s="116"/>
      <c r="AF142" s="116"/>
      <c r="AG142" s="117"/>
      <c r="AH142" s="116"/>
      <c r="AI142" s="117"/>
      <c r="AJ142" s="116"/>
      <c r="AK142" s="116"/>
      <c r="AL142" s="116"/>
      <c r="AM142" s="116"/>
      <c r="AN142" s="117"/>
      <c r="AO142" s="116"/>
      <c r="AP142" s="117"/>
      <c r="AQ142" s="313"/>
    </row>
    <row r="143" spans="1:43" s="314" customFormat="1" ht="56.25" hidden="1" customHeight="1" x14ac:dyDescent="0.2">
      <c r="A143" s="71" t="s">
        <v>14</v>
      </c>
      <c r="B143" s="71" t="s">
        <v>382</v>
      </c>
      <c r="C143" s="71" t="s">
        <v>147</v>
      </c>
      <c r="D143" s="71" t="s">
        <v>559</v>
      </c>
      <c r="E143" s="72"/>
      <c r="F143" s="72"/>
      <c r="G143" s="72"/>
      <c r="H143" s="72"/>
      <c r="I143" s="92"/>
      <c r="J143" s="72"/>
      <c r="K143" s="72"/>
      <c r="L143" s="641"/>
      <c r="M143" s="74"/>
      <c r="N143" s="116"/>
      <c r="O143" s="72"/>
      <c r="P143" s="72"/>
      <c r="Q143" s="72"/>
      <c r="R143" s="72"/>
      <c r="S143" s="72"/>
      <c r="T143" s="72"/>
      <c r="U143" s="116"/>
      <c r="V143" s="116"/>
      <c r="W143" s="116"/>
      <c r="X143" s="116"/>
      <c r="Y143" s="116"/>
      <c r="Z143" s="116"/>
      <c r="AA143" s="116"/>
      <c r="AB143" s="116"/>
      <c r="AC143" s="116"/>
      <c r="AD143" s="116"/>
      <c r="AE143" s="116"/>
      <c r="AF143" s="116"/>
      <c r="AG143" s="117"/>
      <c r="AH143" s="116"/>
      <c r="AI143" s="116"/>
      <c r="AJ143" s="116"/>
      <c r="AK143" s="116"/>
      <c r="AL143" s="116"/>
      <c r="AM143" s="116"/>
      <c r="AN143" s="116"/>
      <c r="AO143" s="116"/>
      <c r="AP143" s="117"/>
      <c r="AQ143" s="313"/>
    </row>
    <row r="144" spans="1:43" s="305" customFormat="1" ht="51" hidden="1" customHeight="1" x14ac:dyDescent="0.2">
      <c r="A144" s="4" t="s">
        <v>14</v>
      </c>
      <c r="B144" s="84" t="s">
        <v>454</v>
      </c>
      <c r="C144" s="71" t="s">
        <v>148</v>
      </c>
      <c r="D144" s="303" t="s">
        <v>560</v>
      </c>
      <c r="E144" s="72"/>
      <c r="F144" s="72"/>
      <c r="G144" s="72"/>
      <c r="H144" s="72"/>
      <c r="I144" s="92"/>
      <c r="J144" s="72"/>
      <c r="K144" s="72"/>
      <c r="L144" s="641"/>
      <c r="M144" s="74"/>
      <c r="N144" s="131"/>
      <c r="O144" s="72"/>
      <c r="P144" s="72"/>
      <c r="Q144" s="72"/>
      <c r="R144" s="72"/>
      <c r="S144" s="72"/>
      <c r="T144" s="72"/>
      <c r="U144" s="131"/>
      <c r="V144" s="131"/>
      <c r="W144" s="131"/>
      <c r="X144" s="131"/>
      <c r="Y144" s="131"/>
      <c r="Z144" s="131"/>
      <c r="AA144" s="131"/>
      <c r="AB144" s="131"/>
      <c r="AC144" s="131"/>
      <c r="AD144" s="131"/>
      <c r="AE144" s="131"/>
      <c r="AF144" s="131"/>
      <c r="AG144" s="131"/>
      <c r="AH144" s="131"/>
      <c r="AI144" s="116"/>
      <c r="AJ144" s="116"/>
      <c r="AK144" s="116"/>
      <c r="AL144" s="116"/>
      <c r="AM144" s="116"/>
      <c r="AN144" s="116"/>
      <c r="AO144" s="116"/>
      <c r="AP144" s="117"/>
      <c r="AQ144" s="304"/>
    </row>
    <row r="145" spans="1:43" s="314" customFormat="1" ht="38.25" hidden="1" customHeight="1" x14ac:dyDescent="0.2">
      <c r="A145" s="71" t="s">
        <v>14</v>
      </c>
      <c r="B145" s="71" t="s">
        <v>383</v>
      </c>
      <c r="C145" s="71" t="s">
        <v>149</v>
      </c>
      <c r="D145" s="303" t="s">
        <v>2479</v>
      </c>
      <c r="E145" s="72"/>
      <c r="F145" s="72"/>
      <c r="G145" s="72"/>
      <c r="H145" s="72"/>
      <c r="I145" s="92"/>
      <c r="J145" s="72"/>
      <c r="K145" s="72"/>
      <c r="L145" s="641"/>
      <c r="M145" s="74"/>
      <c r="N145" s="116"/>
      <c r="O145" s="72"/>
      <c r="P145" s="72"/>
      <c r="Q145" s="72"/>
      <c r="R145" s="72"/>
      <c r="S145" s="72"/>
      <c r="T145" s="72"/>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7"/>
      <c r="AQ145" s="313"/>
    </row>
    <row r="146" spans="1:43" s="314" customFormat="1" ht="150" hidden="1" customHeight="1" x14ac:dyDescent="0.2">
      <c r="A146" s="71" t="s">
        <v>14</v>
      </c>
      <c r="B146" s="71" t="s">
        <v>323</v>
      </c>
      <c r="C146" s="71" t="s">
        <v>150</v>
      </c>
      <c r="D146" s="71" t="s">
        <v>561</v>
      </c>
      <c r="E146" s="107"/>
      <c r="F146" s="107"/>
      <c r="G146" s="107"/>
      <c r="H146" s="107"/>
      <c r="I146" s="109"/>
      <c r="J146" s="107"/>
      <c r="K146" s="107"/>
      <c r="L146" s="641"/>
      <c r="M146" s="108"/>
      <c r="N146" s="116"/>
      <c r="O146" s="107"/>
      <c r="P146" s="107"/>
      <c r="Q146" s="107"/>
      <c r="R146" s="107"/>
      <c r="S146" s="107"/>
      <c r="T146" s="107"/>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432"/>
    </row>
    <row r="147" spans="1:43" s="314" customFormat="1" ht="63.75" hidden="1" customHeight="1" x14ac:dyDescent="0.2">
      <c r="A147" s="71" t="s">
        <v>14</v>
      </c>
      <c r="B147" s="71" t="s">
        <v>323</v>
      </c>
      <c r="C147" s="71" t="s">
        <v>151</v>
      </c>
      <c r="D147" s="431" t="s">
        <v>562</v>
      </c>
      <c r="E147" s="107"/>
      <c r="F147" s="107"/>
      <c r="G147" s="107"/>
      <c r="H147" s="107"/>
      <c r="I147" s="109"/>
      <c r="J147" s="107"/>
      <c r="K147" s="107"/>
      <c r="L147" s="641"/>
      <c r="M147" s="108"/>
      <c r="N147" s="116"/>
      <c r="O147" s="107"/>
      <c r="P147" s="107"/>
      <c r="Q147" s="107"/>
      <c r="R147" s="107"/>
      <c r="S147" s="107"/>
      <c r="T147" s="107"/>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7"/>
      <c r="AQ147" s="432"/>
    </row>
    <row r="148" spans="1:43" s="314" customFormat="1" ht="76.5" hidden="1" customHeight="1" x14ac:dyDescent="0.2">
      <c r="A148" s="71" t="s">
        <v>14</v>
      </c>
      <c r="B148" s="71" t="s">
        <v>323</v>
      </c>
      <c r="C148" s="71" t="s">
        <v>152</v>
      </c>
      <c r="D148" s="71" t="s">
        <v>563</v>
      </c>
      <c r="E148" s="107"/>
      <c r="F148" s="107"/>
      <c r="G148" s="107"/>
      <c r="H148" s="107"/>
      <c r="I148" s="109"/>
      <c r="J148" s="107"/>
      <c r="K148" s="107"/>
      <c r="L148" s="641"/>
      <c r="M148" s="108"/>
      <c r="N148" s="116"/>
      <c r="O148" s="107"/>
      <c r="P148" s="107"/>
      <c r="Q148" s="107"/>
      <c r="R148" s="107"/>
      <c r="S148" s="107"/>
      <c r="T148" s="107"/>
      <c r="U148" s="116"/>
      <c r="V148" s="116"/>
      <c r="W148" s="116"/>
      <c r="X148" s="116"/>
      <c r="Y148" s="116"/>
      <c r="Z148" s="116"/>
      <c r="AA148" s="116"/>
      <c r="AB148" s="116"/>
      <c r="AC148" s="116"/>
      <c r="AD148" s="116"/>
      <c r="AE148" s="116"/>
      <c r="AF148" s="116"/>
      <c r="AG148" s="433"/>
      <c r="AH148" s="116"/>
      <c r="AI148" s="434"/>
      <c r="AJ148" s="434"/>
      <c r="AK148" s="435"/>
      <c r="AL148" s="435"/>
      <c r="AM148" s="435"/>
      <c r="AN148" s="435"/>
      <c r="AO148" s="435"/>
      <c r="AP148" s="117"/>
      <c r="AQ148" s="313"/>
    </row>
    <row r="149" spans="1:43" s="436" customFormat="1" ht="38.25" hidden="1" customHeight="1" x14ac:dyDescent="0.2">
      <c r="A149" s="156" t="s">
        <v>14</v>
      </c>
      <c r="B149" s="60" t="s">
        <v>323</v>
      </c>
      <c r="C149" s="60" t="s">
        <v>379</v>
      </c>
      <c r="D149" s="60" t="s">
        <v>564</v>
      </c>
      <c r="E149" s="61"/>
      <c r="F149" s="61"/>
      <c r="G149" s="61"/>
      <c r="H149" s="61"/>
      <c r="I149" s="61"/>
      <c r="J149" s="61"/>
      <c r="K149" s="61"/>
      <c r="L149" s="644"/>
      <c r="M149" s="62"/>
      <c r="N149" s="117"/>
      <c r="O149" s="61"/>
      <c r="P149" s="61"/>
      <c r="Q149" s="61"/>
      <c r="R149" s="61"/>
      <c r="S149" s="61"/>
      <c r="T149" s="61"/>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row>
    <row r="150" spans="1:43" s="314" customFormat="1" ht="63.75" hidden="1" customHeight="1" x14ac:dyDescent="0.2">
      <c r="A150" s="71" t="s">
        <v>14</v>
      </c>
      <c r="B150" s="71" t="s">
        <v>323</v>
      </c>
      <c r="C150" s="71" t="s">
        <v>153</v>
      </c>
      <c r="D150" s="431" t="s">
        <v>565</v>
      </c>
      <c r="E150" s="107"/>
      <c r="F150" s="107"/>
      <c r="G150" s="107"/>
      <c r="H150" s="107"/>
      <c r="I150" s="109"/>
      <c r="J150" s="107"/>
      <c r="K150" s="107"/>
      <c r="L150" s="641"/>
      <c r="M150" s="108"/>
      <c r="N150" s="116"/>
      <c r="O150" s="107"/>
      <c r="P150" s="107"/>
      <c r="Q150" s="107"/>
      <c r="R150" s="107"/>
      <c r="S150" s="107"/>
      <c r="T150" s="107"/>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7"/>
      <c r="AQ150" s="313"/>
    </row>
    <row r="151" spans="1:43" s="314" customFormat="1" ht="38.25" hidden="1" customHeight="1" x14ac:dyDescent="0.2">
      <c r="A151" s="71" t="s">
        <v>14</v>
      </c>
      <c r="B151" s="131" t="s">
        <v>1538</v>
      </c>
      <c r="C151" s="71" t="s">
        <v>154</v>
      </c>
      <c r="D151" s="303" t="s">
        <v>2278</v>
      </c>
      <c r="E151" s="72"/>
      <c r="F151" s="72"/>
      <c r="G151" s="72"/>
      <c r="H151" s="72"/>
      <c r="I151" s="92"/>
      <c r="J151" s="72"/>
      <c r="K151" s="72"/>
      <c r="L151" s="641"/>
      <c r="M151" s="74"/>
      <c r="N151" s="167"/>
      <c r="O151" s="130"/>
      <c r="P151" s="72"/>
      <c r="Q151" s="72"/>
      <c r="R151" s="72"/>
      <c r="S151" s="72"/>
      <c r="T151" s="72"/>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7"/>
      <c r="AQ151" s="313"/>
    </row>
    <row r="152" spans="1:43" s="444" customFormat="1" ht="38.25" hidden="1" customHeight="1" x14ac:dyDescent="0.2">
      <c r="A152" s="84"/>
      <c r="B152" s="84"/>
      <c r="C152" s="71"/>
      <c r="D152" s="303"/>
      <c r="E152" s="72"/>
      <c r="F152" s="72"/>
      <c r="G152" s="72"/>
      <c r="H152" s="72"/>
      <c r="I152" s="92"/>
      <c r="J152" s="72"/>
      <c r="K152" s="72"/>
      <c r="L152" s="641"/>
      <c r="M152" s="74"/>
      <c r="N152" s="116"/>
      <c r="O152" s="72"/>
      <c r="P152" s="72"/>
      <c r="Q152" s="72"/>
      <c r="R152" s="72"/>
      <c r="S152" s="72"/>
      <c r="T152" s="72"/>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7"/>
      <c r="AQ152" s="443"/>
    </row>
    <row r="153" spans="1:43" s="444" customFormat="1" ht="38.25" hidden="1" customHeight="1" x14ac:dyDescent="0.2">
      <c r="A153" s="84" t="s">
        <v>14</v>
      </c>
      <c r="B153" s="84" t="s">
        <v>1937</v>
      </c>
      <c r="C153" s="71" t="s">
        <v>156</v>
      </c>
      <c r="D153" s="445" t="s">
        <v>2480</v>
      </c>
      <c r="E153" s="72"/>
      <c r="F153" s="72"/>
      <c r="G153" s="72"/>
      <c r="H153" s="72"/>
      <c r="I153" s="92"/>
      <c r="J153" s="72"/>
      <c r="K153" s="72"/>
      <c r="L153" s="641"/>
      <c r="M153" s="74"/>
      <c r="N153" s="116"/>
      <c r="O153" s="72"/>
      <c r="P153" s="72"/>
      <c r="Q153" s="72"/>
      <c r="R153" s="72"/>
      <c r="S153" s="72"/>
      <c r="T153" s="72"/>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7"/>
      <c r="AQ153" s="443"/>
    </row>
    <row r="154" spans="1:43" s="444" customFormat="1" ht="76.5" hidden="1" customHeight="1" x14ac:dyDescent="0.2">
      <c r="A154" s="71" t="s">
        <v>14</v>
      </c>
      <c r="B154" s="71" t="s">
        <v>385</v>
      </c>
      <c r="C154" s="71" t="s">
        <v>157</v>
      </c>
      <c r="D154" s="303" t="s">
        <v>2279</v>
      </c>
      <c r="E154" s="72"/>
      <c r="F154" s="72"/>
      <c r="G154" s="72"/>
      <c r="H154" s="72"/>
      <c r="I154" s="92"/>
      <c r="J154" s="131"/>
      <c r="K154" s="72"/>
      <c r="L154" s="641"/>
      <c r="M154" s="74"/>
      <c r="N154" s="116"/>
      <c r="O154" s="72"/>
      <c r="P154" s="72"/>
      <c r="Q154" s="72"/>
      <c r="R154" s="72"/>
      <c r="S154" s="131"/>
      <c r="T154" s="72"/>
      <c r="U154" s="131"/>
      <c r="V154" s="131"/>
      <c r="W154" s="131"/>
      <c r="X154" s="131"/>
      <c r="Y154" s="131"/>
      <c r="Z154" s="131"/>
      <c r="AA154" s="131"/>
      <c r="AB154" s="131"/>
      <c r="AC154" s="131"/>
      <c r="AD154" s="131"/>
      <c r="AE154" s="131"/>
      <c r="AF154" s="116"/>
      <c r="AG154" s="131"/>
      <c r="AH154" s="131"/>
      <c r="AI154" s="447"/>
      <c r="AJ154" s="131"/>
      <c r="AK154" s="131"/>
      <c r="AL154" s="131"/>
      <c r="AM154" s="131"/>
      <c r="AN154" s="131"/>
      <c r="AO154" s="131"/>
      <c r="AP154" s="60"/>
      <c r="AQ154" s="443"/>
    </row>
    <row r="155" spans="1:43" s="89" customFormat="1" ht="51" hidden="1" customHeight="1" x14ac:dyDescent="0.2">
      <c r="A155" s="86" t="s">
        <v>14</v>
      </c>
      <c r="B155" s="86" t="s">
        <v>386</v>
      </c>
      <c r="C155" s="86" t="s">
        <v>158</v>
      </c>
      <c r="D155" s="86" t="s">
        <v>566</v>
      </c>
      <c r="E155" s="87"/>
      <c r="F155" s="87"/>
      <c r="G155" s="87"/>
      <c r="H155" s="87"/>
      <c r="I155" s="110"/>
      <c r="J155" s="87"/>
      <c r="K155" s="87"/>
      <c r="L155" s="651"/>
      <c r="M155" s="88"/>
      <c r="N155" s="128"/>
      <c r="O155" s="87"/>
      <c r="P155" s="87"/>
      <c r="Q155" s="87"/>
      <c r="R155" s="87"/>
      <c r="S155" s="87"/>
      <c r="T155" s="87"/>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9"/>
      <c r="AQ155" s="90"/>
    </row>
    <row r="156" spans="1:43" s="89" customFormat="1" ht="63.75" hidden="1" customHeight="1" x14ac:dyDescent="0.2">
      <c r="A156" s="86" t="s">
        <v>14</v>
      </c>
      <c r="B156" s="86" t="s">
        <v>386</v>
      </c>
      <c r="C156" s="86" t="s">
        <v>159</v>
      </c>
      <c r="D156" s="162" t="s">
        <v>567</v>
      </c>
      <c r="E156" s="110"/>
      <c r="F156" s="110"/>
      <c r="G156" s="110"/>
      <c r="H156" s="110"/>
      <c r="I156" s="110"/>
      <c r="J156" s="110"/>
      <c r="K156" s="110"/>
      <c r="L156" s="652"/>
      <c r="M156" s="152"/>
      <c r="N156" s="128"/>
      <c r="O156" s="110"/>
      <c r="P156" s="110"/>
      <c r="Q156" s="110"/>
      <c r="R156" s="87"/>
      <c r="S156" s="87"/>
      <c r="T156" s="87"/>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9"/>
      <c r="AQ156" s="90"/>
    </row>
    <row r="157" spans="1:43" s="314" customFormat="1" ht="38.25" hidden="1" customHeight="1" x14ac:dyDescent="0.2">
      <c r="A157" s="71" t="s">
        <v>11</v>
      </c>
      <c r="B157" s="71" t="s">
        <v>387</v>
      </c>
      <c r="C157" s="71" t="s">
        <v>160</v>
      </c>
      <c r="D157" s="303" t="s">
        <v>568</v>
      </c>
      <c r="E157" s="80"/>
      <c r="F157" s="80"/>
      <c r="G157" s="80"/>
      <c r="H157" s="92"/>
      <c r="I157" s="80"/>
      <c r="J157" s="92"/>
      <c r="K157" s="92"/>
      <c r="L157" s="644"/>
      <c r="M157" s="81"/>
      <c r="N157" s="116"/>
      <c r="O157" s="92"/>
      <c r="P157" s="92"/>
      <c r="Q157" s="92"/>
      <c r="R157" s="121"/>
      <c r="S157" s="92"/>
      <c r="T157" s="92"/>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450"/>
      <c r="AQ157" s="313"/>
    </row>
    <row r="158" spans="1:43" s="314" customFormat="1" ht="38.25" hidden="1" customHeight="1" x14ac:dyDescent="0.2">
      <c r="A158" s="71" t="s">
        <v>11</v>
      </c>
      <c r="B158" s="71" t="s">
        <v>387</v>
      </c>
      <c r="C158" s="71" t="s">
        <v>161</v>
      </c>
      <c r="D158" s="71" t="s">
        <v>569</v>
      </c>
      <c r="E158" s="80"/>
      <c r="F158" s="80"/>
      <c r="G158" s="80"/>
      <c r="H158" s="92"/>
      <c r="I158" s="92"/>
      <c r="J158" s="92"/>
      <c r="K158" s="92"/>
      <c r="L158" s="644"/>
      <c r="M158" s="81"/>
      <c r="N158" s="116"/>
      <c r="O158" s="92"/>
      <c r="P158" s="92"/>
      <c r="Q158" s="92"/>
      <c r="R158" s="121"/>
      <c r="S158" s="92"/>
      <c r="T158" s="92"/>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450"/>
      <c r="AQ158" s="313"/>
    </row>
    <row r="159" spans="1:43" s="314" customFormat="1" ht="165" hidden="1" customHeight="1" x14ac:dyDescent="0.2">
      <c r="A159" s="71" t="s">
        <v>11</v>
      </c>
      <c r="B159" s="71" t="s">
        <v>387</v>
      </c>
      <c r="C159" s="71" t="s">
        <v>162</v>
      </c>
      <c r="D159" s="71" t="s">
        <v>570</v>
      </c>
      <c r="E159" s="80"/>
      <c r="F159" s="80"/>
      <c r="G159" s="80"/>
      <c r="H159" s="92"/>
      <c r="I159" s="92"/>
      <c r="J159" s="92"/>
      <c r="K159" s="92"/>
      <c r="L159" s="644"/>
      <c r="M159" s="81"/>
      <c r="N159" s="116"/>
      <c r="O159" s="92"/>
      <c r="P159" s="92"/>
      <c r="Q159" s="92"/>
      <c r="R159" s="121"/>
      <c r="S159" s="92"/>
      <c r="T159" s="92"/>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450"/>
      <c r="AQ159" s="313"/>
    </row>
    <row r="160" spans="1:43" s="314" customFormat="1" ht="38.25" hidden="1" customHeight="1" x14ac:dyDescent="0.2">
      <c r="A160" s="71" t="s">
        <v>11</v>
      </c>
      <c r="B160" s="71" t="s">
        <v>387</v>
      </c>
      <c r="C160" s="71" t="s">
        <v>163</v>
      </c>
      <c r="D160" s="303" t="s">
        <v>2283</v>
      </c>
      <c r="E160" s="80"/>
      <c r="F160" s="80"/>
      <c r="G160" s="80"/>
      <c r="H160" s="92"/>
      <c r="I160" s="92"/>
      <c r="J160" s="92"/>
      <c r="K160" s="92"/>
      <c r="L160" s="644"/>
      <c r="M160" s="81"/>
      <c r="N160" s="116"/>
      <c r="O160" s="92"/>
      <c r="P160" s="92"/>
      <c r="Q160" s="92"/>
      <c r="R160" s="121"/>
      <c r="S160" s="92"/>
      <c r="T160" s="92"/>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450"/>
      <c r="AQ160" s="313"/>
    </row>
    <row r="161" spans="1:43" s="314" customFormat="1" ht="38.25" hidden="1" customHeight="1" x14ac:dyDescent="0.2">
      <c r="A161" s="71" t="s">
        <v>11</v>
      </c>
      <c r="B161" s="71" t="s">
        <v>388</v>
      </c>
      <c r="C161" s="71" t="s">
        <v>164</v>
      </c>
      <c r="D161" s="303" t="s">
        <v>571</v>
      </c>
      <c r="E161" s="92"/>
      <c r="F161" s="92"/>
      <c r="G161" s="92"/>
      <c r="H161" s="92"/>
      <c r="I161" s="92"/>
      <c r="J161" s="92"/>
      <c r="K161" s="92"/>
      <c r="L161" s="642"/>
      <c r="M161" s="93"/>
      <c r="N161" s="116"/>
      <c r="O161" s="92"/>
      <c r="P161" s="92"/>
      <c r="Q161" s="92"/>
      <c r="R161" s="72"/>
      <c r="S161" s="72"/>
      <c r="T161" s="72"/>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7"/>
      <c r="AQ161" s="313"/>
    </row>
    <row r="162" spans="1:43" s="314" customFormat="1" ht="67.5" hidden="1" customHeight="1" x14ac:dyDescent="0.2">
      <c r="A162" s="71" t="s">
        <v>11</v>
      </c>
      <c r="B162" s="71" t="s">
        <v>387</v>
      </c>
      <c r="C162" s="71" t="s">
        <v>165</v>
      </c>
      <c r="D162" s="303" t="s">
        <v>2284</v>
      </c>
      <c r="E162" s="80"/>
      <c r="F162" s="80"/>
      <c r="G162" s="80"/>
      <c r="H162" s="92"/>
      <c r="I162" s="92"/>
      <c r="J162" s="92"/>
      <c r="K162" s="92"/>
      <c r="L162" s="644"/>
      <c r="M162" s="81"/>
      <c r="N162" s="116"/>
      <c r="O162" s="92"/>
      <c r="P162" s="92"/>
      <c r="Q162" s="92"/>
      <c r="R162" s="121"/>
      <c r="S162" s="92"/>
      <c r="T162" s="92"/>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450"/>
      <c r="AQ162" s="313"/>
    </row>
    <row r="163" spans="1:43" s="313" customFormat="1" ht="38.25" hidden="1" customHeight="1" x14ac:dyDescent="0.2">
      <c r="A163" s="156" t="s">
        <v>8</v>
      </c>
      <c r="B163" s="156" t="s">
        <v>390</v>
      </c>
      <c r="C163" s="156" t="s">
        <v>166</v>
      </c>
      <c r="D163" s="495" t="s">
        <v>572</v>
      </c>
      <c r="E163" s="167"/>
      <c r="F163" s="118"/>
      <c r="G163" s="118"/>
      <c r="H163" s="118"/>
      <c r="I163" s="80"/>
      <c r="J163" s="118"/>
      <c r="K163" s="118"/>
      <c r="L163" s="648"/>
      <c r="M163" s="121"/>
      <c r="N163" s="117"/>
      <c r="O163" s="118"/>
      <c r="P163" s="118"/>
      <c r="Q163" s="118"/>
      <c r="R163" s="118"/>
      <c r="S163" s="118"/>
      <c r="T163" s="118"/>
      <c r="U163" s="118"/>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row>
    <row r="164" spans="1:43" s="313" customFormat="1" ht="62.25" hidden="1" customHeight="1" x14ac:dyDescent="0.2">
      <c r="A164" s="156" t="s">
        <v>8</v>
      </c>
      <c r="B164" s="60" t="s">
        <v>1444</v>
      </c>
      <c r="C164" s="156" t="s">
        <v>167</v>
      </c>
      <c r="D164" s="454" t="s">
        <v>2285</v>
      </c>
      <c r="E164" s="80"/>
      <c r="F164" s="80"/>
      <c r="G164" s="118"/>
      <c r="H164" s="118"/>
      <c r="I164" s="80"/>
      <c r="J164" s="118"/>
      <c r="K164" s="118"/>
      <c r="L164" s="648"/>
      <c r="M164" s="121"/>
      <c r="N164" s="117"/>
      <c r="O164" s="118"/>
      <c r="P164" s="118"/>
      <c r="Q164" s="118"/>
      <c r="R164" s="337"/>
      <c r="S164" s="118"/>
      <c r="T164" s="118"/>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row>
    <row r="165" spans="1:43" s="314" customFormat="1" ht="39.75" hidden="1" customHeight="1" x14ac:dyDescent="0.2">
      <c r="A165" s="71" t="s">
        <v>8</v>
      </c>
      <c r="B165" s="71" t="s">
        <v>391</v>
      </c>
      <c r="C165" s="71" t="s">
        <v>167</v>
      </c>
      <c r="D165" s="303" t="s">
        <v>573</v>
      </c>
      <c r="E165" s="131"/>
      <c r="F165" s="72"/>
      <c r="G165" s="72"/>
      <c r="H165" s="72"/>
      <c r="I165" s="92"/>
      <c r="J165" s="72"/>
      <c r="K165" s="72"/>
      <c r="L165" s="642"/>
      <c r="M165" s="74"/>
      <c r="N165" s="116"/>
      <c r="O165" s="72"/>
      <c r="P165" s="72"/>
      <c r="Q165" s="72"/>
      <c r="R165" s="72"/>
      <c r="S165" s="72"/>
      <c r="T165" s="72"/>
      <c r="U165" s="131"/>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7"/>
      <c r="AQ165" s="313"/>
    </row>
    <row r="166" spans="1:43" s="314" customFormat="1" ht="48.75" hidden="1" customHeight="1" x14ac:dyDescent="0.2">
      <c r="A166" s="71" t="s">
        <v>8</v>
      </c>
      <c r="B166" s="71" t="s">
        <v>392</v>
      </c>
      <c r="C166" s="71" t="s">
        <v>168</v>
      </c>
      <c r="D166" s="303" t="s">
        <v>574</v>
      </c>
      <c r="E166" s="72"/>
      <c r="F166" s="72"/>
      <c r="G166" s="72"/>
      <c r="H166" s="72"/>
      <c r="I166" s="92"/>
      <c r="J166" s="85"/>
      <c r="K166" s="72"/>
      <c r="L166" s="642"/>
      <c r="M166" s="74"/>
      <c r="N166" s="116"/>
      <c r="O166" s="72"/>
      <c r="P166" s="72"/>
      <c r="Q166" s="72"/>
      <c r="R166" s="72"/>
      <c r="S166" s="72"/>
      <c r="T166" s="72"/>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7"/>
      <c r="AQ166" s="313"/>
    </row>
    <row r="167" spans="1:43" s="314" customFormat="1" ht="51" hidden="1" x14ac:dyDescent="0.2">
      <c r="A167" s="71" t="s">
        <v>8</v>
      </c>
      <c r="B167" s="71" t="s">
        <v>393</v>
      </c>
      <c r="C167" s="71" t="s">
        <v>169</v>
      </c>
      <c r="D167" s="303" t="s">
        <v>575</v>
      </c>
      <c r="E167" s="72"/>
      <c r="F167" s="72"/>
      <c r="G167" s="72"/>
      <c r="H167" s="72"/>
      <c r="I167" s="92"/>
      <c r="J167" s="72"/>
      <c r="K167" s="72"/>
      <c r="L167" s="642"/>
      <c r="M167" s="74"/>
      <c r="N167" s="116"/>
      <c r="O167" s="72"/>
      <c r="P167" s="72"/>
      <c r="Q167" s="72"/>
      <c r="R167" s="72"/>
      <c r="S167" s="72"/>
      <c r="T167" s="72"/>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7"/>
      <c r="AQ167" s="313"/>
    </row>
    <row r="168" spans="1:43" s="313" customFormat="1" ht="50.25" hidden="1" customHeight="1" x14ac:dyDescent="0.2">
      <c r="A168" s="156" t="s">
        <v>8</v>
      </c>
      <c r="B168" s="60" t="s">
        <v>1444</v>
      </c>
      <c r="C168" s="156" t="s">
        <v>170</v>
      </c>
      <c r="D168" s="454" t="s">
        <v>2286</v>
      </c>
      <c r="E168" s="80"/>
      <c r="F168" s="80"/>
      <c r="G168" s="118"/>
      <c r="H168" s="118"/>
      <c r="I168" s="80"/>
      <c r="J168" s="118"/>
      <c r="K168" s="118"/>
      <c r="L168" s="644"/>
      <c r="M168" s="121"/>
      <c r="N168" s="117"/>
      <c r="O168" s="118"/>
      <c r="P168" s="118"/>
      <c r="Q168" s="118"/>
      <c r="R168" s="337"/>
      <c r="S168" s="118"/>
      <c r="T168" s="118"/>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row>
    <row r="169" spans="1:43" s="314" customFormat="1" ht="51" hidden="1" customHeight="1" x14ac:dyDescent="0.2">
      <c r="A169" s="71" t="s">
        <v>8</v>
      </c>
      <c r="B169" s="71" t="s">
        <v>393</v>
      </c>
      <c r="C169" s="71" t="s">
        <v>171</v>
      </c>
      <c r="D169" s="71" t="s">
        <v>576</v>
      </c>
      <c r="E169" s="72"/>
      <c r="F169" s="72"/>
      <c r="G169" s="72"/>
      <c r="H169" s="72"/>
      <c r="I169" s="92"/>
      <c r="J169" s="72"/>
      <c r="K169" s="72"/>
      <c r="L169" s="642"/>
      <c r="M169" s="74"/>
      <c r="N169" s="116"/>
      <c r="O169" s="72"/>
      <c r="P169" s="72"/>
      <c r="Q169" s="72"/>
      <c r="R169" s="72"/>
      <c r="S169" s="72"/>
      <c r="T169" s="72"/>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7"/>
      <c r="AQ169" s="313"/>
    </row>
    <row r="170" spans="1:43" s="314" customFormat="1" ht="92.25" hidden="1" customHeight="1" x14ac:dyDescent="0.2">
      <c r="A170" s="71" t="s">
        <v>8</v>
      </c>
      <c r="B170" s="71" t="s">
        <v>391</v>
      </c>
      <c r="C170" s="71" t="s">
        <v>172</v>
      </c>
      <c r="D170" s="71" t="s">
        <v>577</v>
      </c>
      <c r="E170" s="92"/>
      <c r="F170" s="72"/>
      <c r="G170" s="72"/>
      <c r="H170" s="72"/>
      <c r="I170" s="92"/>
      <c r="J170" s="72"/>
      <c r="K170" s="72"/>
      <c r="L170" s="642"/>
      <c r="M170" s="74"/>
      <c r="N170" s="116"/>
      <c r="O170" s="72"/>
      <c r="P170" s="72"/>
      <c r="Q170" s="72"/>
      <c r="R170" s="72"/>
      <c r="S170" s="72"/>
      <c r="T170" s="72"/>
      <c r="U170" s="131"/>
      <c r="V170" s="116"/>
      <c r="W170" s="116"/>
      <c r="X170" s="116"/>
      <c r="Y170" s="116"/>
      <c r="Z170" s="116"/>
      <c r="AA170" s="116"/>
      <c r="AB170" s="116"/>
      <c r="AC170" s="116"/>
      <c r="AD170" s="116"/>
      <c r="AE170" s="116"/>
      <c r="AF170" s="116"/>
      <c r="AG170" s="116"/>
      <c r="AH170" s="116"/>
      <c r="AI170" s="312"/>
      <c r="AJ170" s="312"/>
      <c r="AK170" s="116"/>
      <c r="AL170" s="116"/>
      <c r="AM170" s="116"/>
      <c r="AN170" s="116"/>
      <c r="AO170" s="116"/>
      <c r="AP170" s="117"/>
      <c r="AQ170" s="313"/>
    </row>
    <row r="171" spans="1:43" s="313" customFormat="1" ht="51" hidden="1" x14ac:dyDescent="0.2">
      <c r="A171" s="156" t="s">
        <v>8</v>
      </c>
      <c r="B171" s="60" t="s">
        <v>1444</v>
      </c>
      <c r="C171" s="156" t="s">
        <v>173</v>
      </c>
      <c r="D171" s="156" t="s">
        <v>578</v>
      </c>
      <c r="E171" s="80"/>
      <c r="F171" s="80"/>
      <c r="G171" s="80"/>
      <c r="H171" s="118"/>
      <c r="I171" s="80"/>
      <c r="J171" s="118"/>
      <c r="K171" s="118"/>
      <c r="L171" s="648"/>
      <c r="M171" s="121"/>
      <c r="N171" s="117"/>
      <c r="O171" s="118"/>
      <c r="P171" s="118"/>
      <c r="Q171" s="118"/>
      <c r="R171" s="337"/>
      <c r="S171" s="118"/>
      <c r="T171" s="118"/>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row>
    <row r="172" spans="1:43" s="314" customFormat="1" ht="67.5" hidden="1" customHeight="1" x14ac:dyDescent="0.2">
      <c r="A172" s="71" t="s">
        <v>8</v>
      </c>
      <c r="B172" s="71" t="s">
        <v>395</v>
      </c>
      <c r="C172" s="71" t="s">
        <v>174</v>
      </c>
      <c r="D172" s="387" t="s">
        <v>2287</v>
      </c>
      <c r="E172" s="72"/>
      <c r="F172" s="92"/>
      <c r="G172" s="92"/>
      <c r="H172" s="92"/>
      <c r="I172" s="92"/>
      <c r="J172" s="72"/>
      <c r="K172" s="72"/>
      <c r="L172" s="641"/>
      <c r="M172" s="132"/>
      <c r="N172" s="116"/>
      <c r="O172" s="72"/>
      <c r="P172" s="72"/>
      <c r="Q172" s="72"/>
      <c r="R172" s="132"/>
      <c r="S172" s="132"/>
      <c r="T172" s="72"/>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7"/>
      <c r="AQ172" s="313"/>
    </row>
    <row r="173" spans="1:43" s="314" customFormat="1" ht="51" hidden="1" customHeight="1" x14ac:dyDescent="0.2">
      <c r="A173" s="71" t="s">
        <v>8</v>
      </c>
      <c r="B173" s="71" t="s">
        <v>393</v>
      </c>
      <c r="C173" s="71" t="s">
        <v>175</v>
      </c>
      <c r="D173" s="71" t="s">
        <v>579</v>
      </c>
      <c r="E173" s="72"/>
      <c r="F173" s="72"/>
      <c r="G173" s="72"/>
      <c r="H173" s="72"/>
      <c r="I173" s="92"/>
      <c r="J173" s="72"/>
      <c r="K173" s="72"/>
      <c r="L173" s="641"/>
      <c r="M173" s="74"/>
      <c r="N173" s="116"/>
      <c r="O173" s="72"/>
      <c r="P173" s="72"/>
      <c r="Q173" s="72"/>
      <c r="R173" s="72"/>
      <c r="S173" s="72"/>
      <c r="T173" s="72"/>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7"/>
      <c r="AQ173" s="313"/>
    </row>
    <row r="174" spans="1:43" s="314" customFormat="1" ht="92.25" hidden="1" customHeight="1" x14ac:dyDescent="0.2">
      <c r="A174" s="71" t="s">
        <v>8</v>
      </c>
      <c r="B174" s="71" t="s">
        <v>391</v>
      </c>
      <c r="C174" s="71" t="s">
        <v>176</v>
      </c>
      <c r="D174" s="71" t="s">
        <v>580</v>
      </c>
      <c r="E174" s="92"/>
      <c r="F174" s="72"/>
      <c r="G174" s="72"/>
      <c r="H174" s="72"/>
      <c r="I174" s="92"/>
      <c r="J174" s="72"/>
      <c r="K174" s="72"/>
      <c r="L174" s="653"/>
      <c r="M174" s="74"/>
      <c r="N174" s="116"/>
      <c r="O174" s="72"/>
      <c r="P174" s="72"/>
      <c r="Q174" s="72"/>
      <c r="R174" s="72"/>
      <c r="S174" s="72"/>
      <c r="T174" s="72"/>
      <c r="U174" s="131"/>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7"/>
      <c r="AQ174" s="313"/>
    </row>
    <row r="175" spans="1:43" s="314" customFormat="1" ht="68.25" hidden="1" customHeight="1" x14ac:dyDescent="0.2">
      <c r="A175" s="462" t="s">
        <v>8</v>
      </c>
      <c r="B175" s="462" t="s">
        <v>394</v>
      </c>
      <c r="C175" s="462" t="s">
        <v>177</v>
      </c>
      <c r="D175" s="462" t="s">
        <v>581</v>
      </c>
      <c r="E175" s="463"/>
      <c r="F175" s="464"/>
      <c r="G175" s="464"/>
      <c r="H175" s="464"/>
      <c r="I175" s="465"/>
      <c r="J175" s="464"/>
      <c r="K175" s="464"/>
      <c r="L175" s="654"/>
      <c r="M175" s="466"/>
      <c r="N175" s="467"/>
      <c r="O175" s="464"/>
      <c r="P175" s="464"/>
      <c r="Q175" s="464"/>
      <c r="R175" s="468"/>
      <c r="S175" s="464"/>
      <c r="T175" s="464"/>
      <c r="U175" s="467"/>
      <c r="V175" s="467"/>
      <c r="W175" s="467"/>
      <c r="X175" s="469"/>
      <c r="Y175" s="470"/>
      <c r="Z175" s="470"/>
      <c r="AA175" s="470"/>
      <c r="AB175" s="470"/>
      <c r="AC175" s="470"/>
      <c r="AD175" s="470"/>
      <c r="AE175" s="470"/>
      <c r="AF175" s="470"/>
      <c r="AG175" s="470"/>
      <c r="AH175" s="470"/>
      <c r="AI175" s="470"/>
      <c r="AJ175" s="470"/>
      <c r="AK175" s="470"/>
      <c r="AL175" s="470"/>
      <c r="AM175" s="470"/>
      <c r="AN175" s="470"/>
      <c r="AO175" s="470"/>
      <c r="AP175" s="467"/>
      <c r="AQ175" s="313"/>
    </row>
    <row r="176" spans="1:43" s="314" customFormat="1" ht="82.5" hidden="1" customHeight="1" x14ac:dyDescent="0.2">
      <c r="A176" s="471" t="s">
        <v>8</v>
      </c>
      <c r="B176" s="471" t="s">
        <v>394</v>
      </c>
      <c r="C176" s="471" t="s">
        <v>178</v>
      </c>
      <c r="D176" s="454" t="s">
        <v>2498</v>
      </c>
      <c r="E176" s="463"/>
      <c r="F176" s="464"/>
      <c r="G176" s="464"/>
      <c r="H176" s="473"/>
      <c r="I176" s="474"/>
      <c r="J176" s="473"/>
      <c r="K176" s="473"/>
      <c r="L176" s="654"/>
      <c r="M176" s="466"/>
      <c r="N176" s="470"/>
      <c r="O176" s="473"/>
      <c r="P176" s="473"/>
      <c r="Q176" s="473"/>
      <c r="R176" s="468"/>
      <c r="S176" s="464"/>
      <c r="T176" s="464"/>
      <c r="U176" s="467"/>
      <c r="V176" s="470"/>
      <c r="W176" s="470"/>
      <c r="X176" s="469"/>
      <c r="Y176" s="470"/>
      <c r="Z176" s="470"/>
      <c r="AA176" s="470"/>
      <c r="AB176" s="470"/>
      <c r="AC176" s="470"/>
      <c r="AD176" s="470"/>
      <c r="AE176" s="470"/>
      <c r="AF176" s="470"/>
      <c r="AG176" s="470"/>
      <c r="AH176" s="470"/>
      <c r="AI176" s="470"/>
      <c r="AJ176" s="470"/>
      <c r="AK176" s="470"/>
      <c r="AL176" s="470"/>
      <c r="AM176" s="470"/>
      <c r="AN176" s="470"/>
      <c r="AO176" s="470"/>
      <c r="AP176" s="467"/>
      <c r="AQ176" s="313"/>
    </row>
    <row r="177" spans="1:43" s="314" customFormat="1" ht="67.5" hidden="1" customHeight="1" x14ac:dyDescent="0.2">
      <c r="A177" s="471" t="s">
        <v>8</v>
      </c>
      <c r="B177" s="471" t="s">
        <v>394</v>
      </c>
      <c r="C177" s="470" t="s">
        <v>179</v>
      </c>
      <c r="D177" s="454" t="s">
        <v>582</v>
      </c>
      <c r="E177" s="475"/>
      <c r="F177" s="467"/>
      <c r="G177" s="467"/>
      <c r="H177" s="473"/>
      <c r="I177" s="474"/>
      <c r="J177" s="473"/>
      <c r="K177" s="473"/>
      <c r="L177" s="654"/>
      <c r="M177" s="466"/>
      <c r="N177" s="470"/>
      <c r="O177" s="473"/>
      <c r="P177" s="473"/>
      <c r="Q177" s="473"/>
      <c r="R177" s="468"/>
      <c r="S177" s="464"/>
      <c r="T177" s="464"/>
      <c r="U177" s="467"/>
      <c r="V177" s="470"/>
      <c r="W177" s="470"/>
      <c r="X177" s="469"/>
      <c r="Y177" s="470"/>
      <c r="Z177" s="470"/>
      <c r="AA177" s="470"/>
      <c r="AB177" s="470"/>
      <c r="AC177" s="470"/>
      <c r="AD177" s="470"/>
      <c r="AE177" s="470"/>
      <c r="AF177" s="470"/>
      <c r="AG177" s="470"/>
      <c r="AH177" s="470"/>
      <c r="AI177" s="470"/>
      <c r="AJ177" s="470"/>
      <c r="AK177" s="470"/>
      <c r="AL177" s="470"/>
      <c r="AM177" s="470"/>
      <c r="AN177" s="470"/>
      <c r="AO177" s="470"/>
      <c r="AP177" s="467"/>
      <c r="AQ177" s="313"/>
    </row>
    <row r="178" spans="1:43" s="313" customFormat="1" ht="28.5" hidden="1" customHeight="1" x14ac:dyDescent="0.2">
      <c r="A178" s="156" t="s">
        <v>8</v>
      </c>
      <c r="B178" s="60" t="s">
        <v>1444</v>
      </c>
      <c r="C178" s="156" t="s">
        <v>180</v>
      </c>
      <c r="D178" s="156" t="s">
        <v>583</v>
      </c>
      <c r="E178" s="118"/>
      <c r="F178" s="118"/>
      <c r="G178" s="118"/>
      <c r="H178" s="118"/>
      <c r="I178" s="80"/>
      <c r="J178" s="118"/>
      <c r="K178" s="118"/>
      <c r="L178" s="648"/>
      <c r="M178" s="121"/>
      <c r="N178" s="117"/>
      <c r="O178" s="118"/>
      <c r="P178" s="118"/>
      <c r="Q178" s="118"/>
      <c r="R178" s="337"/>
      <c r="S178" s="118"/>
      <c r="T178" s="118"/>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row>
    <row r="179" spans="1:43" s="314" customFormat="1" ht="51" hidden="1" customHeight="1" x14ac:dyDescent="0.2">
      <c r="A179" s="71" t="s">
        <v>8</v>
      </c>
      <c r="B179" s="71" t="s">
        <v>393</v>
      </c>
      <c r="C179" s="71" t="s">
        <v>181</v>
      </c>
      <c r="D179" s="71" t="s">
        <v>584</v>
      </c>
      <c r="E179" s="72"/>
      <c r="F179" s="72"/>
      <c r="G179" s="72"/>
      <c r="H179" s="72"/>
      <c r="I179" s="92"/>
      <c r="J179" s="72"/>
      <c r="K179" s="72"/>
      <c r="L179" s="641"/>
      <c r="M179" s="74"/>
      <c r="N179" s="116"/>
      <c r="O179" s="72"/>
      <c r="P179" s="72"/>
      <c r="Q179" s="72"/>
      <c r="R179" s="72"/>
      <c r="S179" s="72"/>
      <c r="T179" s="72"/>
      <c r="U179" s="117"/>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7"/>
      <c r="AQ179" s="313"/>
    </row>
    <row r="180" spans="1:43" s="314" customFormat="1" ht="63.75" hidden="1" customHeight="1" x14ac:dyDescent="0.2">
      <c r="A180" s="71" t="s">
        <v>8</v>
      </c>
      <c r="B180" s="71" t="s">
        <v>395</v>
      </c>
      <c r="C180" s="71" t="s">
        <v>182</v>
      </c>
      <c r="D180" s="303" t="s">
        <v>2289</v>
      </c>
      <c r="E180" s="72"/>
      <c r="F180" s="92"/>
      <c r="G180" s="92"/>
      <c r="H180" s="92"/>
      <c r="I180" s="92"/>
      <c r="J180" s="72"/>
      <c r="K180" s="72"/>
      <c r="L180" s="641"/>
      <c r="M180" s="93"/>
      <c r="N180" s="116"/>
      <c r="O180" s="92"/>
      <c r="P180" s="92"/>
      <c r="Q180" s="92"/>
      <c r="R180" s="92"/>
      <c r="S180" s="72"/>
      <c r="T180" s="72"/>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7"/>
      <c r="AQ180" s="313"/>
    </row>
    <row r="181" spans="1:43" s="314" customFormat="1" ht="123.75" hidden="1" customHeight="1" x14ac:dyDescent="0.2">
      <c r="A181" s="471" t="s">
        <v>8</v>
      </c>
      <c r="B181" s="471" t="s">
        <v>394</v>
      </c>
      <c r="C181" s="471" t="s">
        <v>182</v>
      </c>
      <c r="D181" s="454" t="s">
        <v>2503</v>
      </c>
      <c r="E181" s="476"/>
      <c r="F181" s="467"/>
      <c r="G181" s="467"/>
      <c r="H181" s="473"/>
      <c r="I181" s="474"/>
      <c r="J181" s="473"/>
      <c r="K181" s="473"/>
      <c r="L181" s="654"/>
      <c r="M181" s="466"/>
      <c r="N181" s="470"/>
      <c r="O181" s="473"/>
      <c r="P181" s="473"/>
      <c r="Q181" s="473"/>
      <c r="R181" s="468"/>
      <c r="S181" s="464"/>
      <c r="T181" s="464"/>
      <c r="U181" s="467"/>
      <c r="V181" s="470"/>
      <c r="W181" s="470"/>
      <c r="X181" s="469"/>
      <c r="Y181" s="470"/>
      <c r="Z181" s="470"/>
      <c r="AA181" s="470"/>
      <c r="AB181" s="470"/>
      <c r="AC181" s="470"/>
      <c r="AD181" s="470"/>
      <c r="AE181" s="470"/>
      <c r="AF181" s="470"/>
      <c r="AG181" s="470"/>
      <c r="AH181" s="470"/>
      <c r="AI181" s="477"/>
      <c r="AJ181" s="470"/>
      <c r="AK181" s="470"/>
      <c r="AL181" s="470"/>
      <c r="AM181" s="470"/>
      <c r="AN181" s="470"/>
      <c r="AO181" s="470"/>
      <c r="AP181" s="467"/>
      <c r="AQ181" s="313"/>
    </row>
    <row r="182" spans="1:43" s="304" customFormat="1" ht="38.25" hidden="1" customHeight="1" x14ac:dyDescent="0.2">
      <c r="A182" s="96" t="s">
        <v>8</v>
      </c>
      <c r="B182" s="494" t="s">
        <v>390</v>
      </c>
      <c r="C182" s="156" t="s">
        <v>183</v>
      </c>
      <c r="D182" s="494" t="s">
        <v>585</v>
      </c>
      <c r="E182" s="167"/>
      <c r="F182" s="118"/>
      <c r="G182" s="118"/>
      <c r="H182" s="118"/>
      <c r="I182" s="80"/>
      <c r="J182" s="118"/>
      <c r="K182" s="118"/>
      <c r="L182" s="648"/>
      <c r="M182" s="121"/>
      <c r="N182" s="117"/>
      <c r="O182" s="118"/>
      <c r="P182" s="118"/>
      <c r="Q182" s="118"/>
      <c r="R182" s="118"/>
      <c r="S182" s="118"/>
      <c r="T182" s="118"/>
      <c r="U182" s="118"/>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row>
    <row r="183" spans="1:43" s="314" customFormat="1" ht="51" hidden="1" customHeight="1" x14ac:dyDescent="0.2">
      <c r="A183" s="71" t="s">
        <v>8</v>
      </c>
      <c r="B183" s="71" t="s">
        <v>393</v>
      </c>
      <c r="C183" s="71" t="s">
        <v>184</v>
      </c>
      <c r="D183" s="71" t="s">
        <v>586</v>
      </c>
      <c r="E183" s="72"/>
      <c r="F183" s="72"/>
      <c r="G183" s="72"/>
      <c r="H183" s="72"/>
      <c r="I183" s="92"/>
      <c r="J183" s="72"/>
      <c r="K183" s="72"/>
      <c r="L183" s="641"/>
      <c r="M183" s="74"/>
      <c r="N183" s="116"/>
      <c r="O183" s="72"/>
      <c r="P183" s="72"/>
      <c r="Q183" s="72"/>
      <c r="R183" s="72"/>
      <c r="S183" s="72"/>
      <c r="T183" s="72"/>
      <c r="U183" s="117"/>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7"/>
      <c r="AQ183" s="313"/>
    </row>
    <row r="184" spans="1:43" s="304" customFormat="1" ht="97.5" hidden="1" customHeight="1" x14ac:dyDescent="0.2">
      <c r="A184" s="96" t="s">
        <v>8</v>
      </c>
      <c r="B184" s="494" t="s">
        <v>390</v>
      </c>
      <c r="C184" s="156" t="s">
        <v>185</v>
      </c>
      <c r="D184" s="454" t="s">
        <v>2290</v>
      </c>
      <c r="E184" s="167"/>
      <c r="F184" s="118"/>
      <c r="G184" s="118"/>
      <c r="H184" s="118"/>
      <c r="I184" s="80"/>
      <c r="J184" s="118"/>
      <c r="K184" s="118"/>
      <c r="L184" s="648"/>
      <c r="M184" s="121"/>
      <c r="N184" s="117"/>
      <c r="O184" s="118"/>
      <c r="P184" s="118"/>
      <c r="Q184" s="118"/>
      <c r="R184" s="118"/>
      <c r="S184" s="118"/>
      <c r="T184" s="118"/>
      <c r="U184" s="118"/>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496"/>
    </row>
    <row r="185" spans="1:43" s="314" customFormat="1" ht="73.5" hidden="1" customHeight="1" x14ac:dyDescent="0.2">
      <c r="A185" s="71" t="s">
        <v>8</v>
      </c>
      <c r="B185" s="71" t="s">
        <v>397</v>
      </c>
      <c r="C185" s="71" t="s">
        <v>186</v>
      </c>
      <c r="D185" s="303" t="s">
        <v>587</v>
      </c>
      <c r="E185" s="72"/>
      <c r="F185" s="72"/>
      <c r="G185" s="72"/>
      <c r="H185" s="72"/>
      <c r="I185" s="92"/>
      <c r="J185" s="72"/>
      <c r="K185" s="72"/>
      <c r="L185" s="641"/>
      <c r="M185" s="74"/>
      <c r="N185" s="116"/>
      <c r="O185" s="72"/>
      <c r="P185" s="72"/>
      <c r="Q185" s="72"/>
      <c r="R185" s="72"/>
      <c r="S185" s="72"/>
      <c r="T185" s="72"/>
      <c r="U185" s="116"/>
      <c r="V185" s="116"/>
      <c r="W185" s="116"/>
      <c r="X185" s="116"/>
      <c r="Y185" s="116"/>
      <c r="Z185" s="116"/>
      <c r="AA185" s="116"/>
      <c r="AB185" s="116"/>
      <c r="AC185" s="116"/>
      <c r="AD185" s="116"/>
      <c r="AE185" s="116"/>
      <c r="AF185" s="117"/>
      <c r="AG185" s="117"/>
      <c r="AH185" s="116"/>
      <c r="AI185" s="116"/>
      <c r="AJ185" s="116"/>
      <c r="AK185" s="116"/>
      <c r="AL185" s="116"/>
      <c r="AM185" s="116"/>
      <c r="AN185" s="116"/>
      <c r="AO185" s="116"/>
      <c r="AP185" s="117"/>
      <c r="AQ185" s="313"/>
    </row>
    <row r="186" spans="1:43" s="301" customFormat="1" ht="27" hidden="1" customHeight="1" x14ac:dyDescent="0.2">
      <c r="A186" s="59" t="s">
        <v>8</v>
      </c>
      <c r="B186" s="131" t="s">
        <v>1444</v>
      </c>
      <c r="C186" s="59" t="s">
        <v>187</v>
      </c>
      <c r="D186" s="160" t="s">
        <v>588</v>
      </c>
      <c r="E186" s="72"/>
      <c r="F186" s="72"/>
      <c r="G186" s="72"/>
      <c r="H186" s="72"/>
      <c r="I186" s="92"/>
      <c r="J186" s="72"/>
      <c r="K186" s="72"/>
      <c r="L186" s="641"/>
      <c r="M186" s="74"/>
      <c r="N186" s="114"/>
      <c r="O186" s="72"/>
      <c r="P186" s="72"/>
      <c r="Q186" s="72"/>
      <c r="R186" s="146"/>
      <c r="S186" s="72"/>
      <c r="T186" s="72"/>
      <c r="U186" s="115"/>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5"/>
      <c r="AQ186" s="64"/>
    </row>
    <row r="187" spans="1:43" s="314" customFormat="1" ht="92.25" hidden="1" customHeight="1" x14ac:dyDescent="0.2">
      <c r="A187" s="71" t="s">
        <v>8</v>
      </c>
      <c r="B187" s="71" t="s">
        <v>391</v>
      </c>
      <c r="C187" s="71" t="s">
        <v>188</v>
      </c>
      <c r="D187" s="303" t="s">
        <v>589</v>
      </c>
      <c r="E187" s="92"/>
      <c r="F187" s="72"/>
      <c r="G187" s="72"/>
      <c r="H187" s="72"/>
      <c r="I187" s="92"/>
      <c r="J187" s="72"/>
      <c r="K187" s="72"/>
      <c r="L187" s="642"/>
      <c r="M187" s="74"/>
      <c r="N187" s="116"/>
      <c r="O187" s="72"/>
      <c r="P187" s="72"/>
      <c r="Q187" s="72"/>
      <c r="R187" s="72"/>
      <c r="S187" s="72"/>
      <c r="T187" s="72"/>
      <c r="U187" s="131"/>
      <c r="V187" s="116"/>
      <c r="W187" s="116"/>
      <c r="X187" s="116"/>
      <c r="Y187" s="116"/>
      <c r="Z187" s="116"/>
      <c r="AA187" s="116"/>
      <c r="AB187" s="116"/>
      <c r="AC187" s="116"/>
      <c r="AD187" s="116"/>
      <c r="AE187" s="116"/>
      <c r="AF187" s="116"/>
      <c r="AG187" s="116"/>
      <c r="AH187" s="116"/>
      <c r="AI187" s="312"/>
      <c r="AJ187" s="312"/>
      <c r="AK187" s="116"/>
      <c r="AL187" s="116"/>
      <c r="AM187" s="116"/>
      <c r="AN187" s="116"/>
      <c r="AO187" s="116"/>
      <c r="AP187" s="117"/>
      <c r="AQ187" s="313"/>
    </row>
    <row r="188" spans="1:43" s="314" customFormat="1" ht="51" hidden="1" customHeight="1" x14ac:dyDescent="0.2">
      <c r="A188" s="71" t="s">
        <v>8</v>
      </c>
      <c r="B188" s="71" t="s">
        <v>396</v>
      </c>
      <c r="C188" s="71" t="s">
        <v>189</v>
      </c>
      <c r="D188" s="71" t="s">
        <v>590</v>
      </c>
      <c r="E188" s="72"/>
      <c r="F188" s="72"/>
      <c r="G188" s="72"/>
      <c r="H188" s="72"/>
      <c r="I188" s="92"/>
      <c r="J188" s="72"/>
      <c r="K188" s="72"/>
      <c r="L188" s="641"/>
      <c r="M188" s="74"/>
      <c r="N188" s="116"/>
      <c r="O188" s="72"/>
      <c r="P188" s="72"/>
      <c r="Q188" s="72"/>
      <c r="R188" s="72"/>
      <c r="S188" s="72"/>
      <c r="T188" s="72"/>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7"/>
      <c r="AQ188" s="313"/>
    </row>
    <row r="189" spans="1:43" s="313" customFormat="1" ht="41.25" hidden="1" customHeight="1" x14ac:dyDescent="0.2">
      <c r="A189" s="156" t="s">
        <v>8</v>
      </c>
      <c r="B189" s="60" t="s">
        <v>1444</v>
      </c>
      <c r="C189" s="156" t="s">
        <v>190</v>
      </c>
      <c r="D189" s="156" t="s">
        <v>591</v>
      </c>
      <c r="E189" s="118"/>
      <c r="F189" s="118"/>
      <c r="G189" s="118"/>
      <c r="H189" s="118"/>
      <c r="I189" s="80"/>
      <c r="J189" s="118"/>
      <c r="K189" s="118"/>
      <c r="L189" s="648"/>
      <c r="M189" s="121"/>
      <c r="N189" s="117"/>
      <c r="O189" s="118"/>
      <c r="P189" s="118"/>
      <c r="Q189" s="118"/>
      <c r="R189" s="337"/>
      <c r="S189" s="118"/>
      <c r="T189" s="118"/>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row>
    <row r="190" spans="1:43" s="313" customFormat="1" ht="37.5" hidden="1" customHeight="1" x14ac:dyDescent="0.2">
      <c r="A190" s="156" t="s">
        <v>8</v>
      </c>
      <c r="B190" s="60" t="s">
        <v>1444</v>
      </c>
      <c r="C190" s="156" t="s">
        <v>191</v>
      </c>
      <c r="D190" s="156" t="s">
        <v>592</v>
      </c>
      <c r="E190" s="118"/>
      <c r="F190" s="118"/>
      <c r="G190" s="118"/>
      <c r="H190" s="118"/>
      <c r="I190" s="80"/>
      <c r="J190" s="118"/>
      <c r="K190" s="118"/>
      <c r="L190" s="648"/>
      <c r="M190" s="121"/>
      <c r="N190" s="117"/>
      <c r="O190" s="118"/>
      <c r="P190" s="118"/>
      <c r="Q190" s="118"/>
      <c r="R190" s="337"/>
      <c r="S190" s="118"/>
      <c r="T190" s="118"/>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row>
    <row r="191" spans="1:43" s="313" customFormat="1" ht="42" hidden="1" customHeight="1" x14ac:dyDescent="0.2">
      <c r="A191" s="156" t="s">
        <v>8</v>
      </c>
      <c r="B191" s="60" t="s">
        <v>1444</v>
      </c>
      <c r="C191" s="156" t="s">
        <v>192</v>
      </c>
      <c r="D191" s="156" t="s">
        <v>593</v>
      </c>
      <c r="E191" s="118"/>
      <c r="F191" s="118"/>
      <c r="G191" s="118"/>
      <c r="H191" s="118"/>
      <c r="I191" s="80"/>
      <c r="J191" s="118"/>
      <c r="K191" s="118"/>
      <c r="L191" s="648"/>
      <c r="M191" s="121"/>
      <c r="N191" s="117"/>
      <c r="O191" s="118"/>
      <c r="P191" s="118"/>
      <c r="Q191" s="118"/>
      <c r="R191" s="118"/>
      <c r="S191" s="118"/>
      <c r="T191" s="118"/>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row>
    <row r="192" spans="1:43" s="313" customFormat="1" ht="47.25" hidden="1" customHeight="1" x14ac:dyDescent="0.2">
      <c r="A192" s="156" t="s">
        <v>8</v>
      </c>
      <c r="B192" s="60" t="s">
        <v>1444</v>
      </c>
      <c r="C192" s="156" t="s">
        <v>193</v>
      </c>
      <c r="D192" s="454" t="s">
        <v>2291</v>
      </c>
      <c r="E192" s="118"/>
      <c r="F192" s="118"/>
      <c r="G192" s="118"/>
      <c r="H192" s="118"/>
      <c r="I192" s="80"/>
      <c r="J192" s="118"/>
      <c r="K192" s="118"/>
      <c r="L192" s="648"/>
      <c r="M192" s="121"/>
      <c r="N192" s="117"/>
      <c r="O192" s="118"/>
      <c r="P192" s="118"/>
      <c r="Q192" s="118"/>
      <c r="R192" s="337"/>
      <c r="S192" s="118"/>
      <c r="T192" s="118"/>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row>
    <row r="193" spans="1:43" s="313" customFormat="1" ht="54.75" hidden="1" customHeight="1" x14ac:dyDescent="0.2">
      <c r="A193" s="156" t="s">
        <v>8</v>
      </c>
      <c r="B193" s="60" t="s">
        <v>1444</v>
      </c>
      <c r="C193" s="156" t="s">
        <v>194</v>
      </c>
      <c r="D193" s="156" t="s">
        <v>594</v>
      </c>
      <c r="E193" s="118"/>
      <c r="F193" s="118"/>
      <c r="G193" s="118"/>
      <c r="H193" s="118"/>
      <c r="I193" s="80"/>
      <c r="J193" s="118"/>
      <c r="K193" s="118"/>
      <c r="L193" s="648"/>
      <c r="M193" s="121"/>
      <c r="N193" s="117"/>
      <c r="O193" s="118"/>
      <c r="P193" s="118"/>
      <c r="Q193" s="118"/>
      <c r="R193" s="337"/>
      <c r="S193" s="118"/>
      <c r="T193" s="118"/>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row>
    <row r="194" spans="1:43" s="304" customFormat="1" ht="38.25" hidden="1" customHeight="1" x14ac:dyDescent="0.2">
      <c r="A194" s="96" t="s">
        <v>8</v>
      </c>
      <c r="B194" s="494" t="s">
        <v>390</v>
      </c>
      <c r="C194" s="156" t="s">
        <v>195</v>
      </c>
      <c r="D194" s="494" t="s">
        <v>595</v>
      </c>
      <c r="E194" s="167"/>
      <c r="F194" s="118"/>
      <c r="G194" s="118"/>
      <c r="H194" s="118"/>
      <c r="I194" s="80"/>
      <c r="J194" s="118"/>
      <c r="K194" s="118"/>
      <c r="L194" s="648"/>
      <c r="M194" s="121"/>
      <c r="N194" s="117"/>
      <c r="O194" s="118"/>
      <c r="P194" s="118"/>
      <c r="Q194" s="118"/>
      <c r="R194" s="337"/>
      <c r="S194" s="118"/>
      <c r="T194" s="118"/>
      <c r="U194" s="118"/>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row>
    <row r="195" spans="1:43" s="313" customFormat="1" ht="41.25" hidden="1" customHeight="1" x14ac:dyDescent="0.2">
      <c r="A195" s="156" t="s">
        <v>8</v>
      </c>
      <c r="B195" s="60" t="s">
        <v>1444</v>
      </c>
      <c r="C195" s="156" t="s">
        <v>196</v>
      </c>
      <c r="D195" s="60" t="s">
        <v>2494</v>
      </c>
      <c r="E195" s="118"/>
      <c r="F195" s="118"/>
      <c r="G195" s="118"/>
      <c r="H195" s="118"/>
      <c r="I195" s="80"/>
      <c r="J195" s="118"/>
      <c r="K195" s="118"/>
      <c r="L195" s="648"/>
      <c r="M195" s="121"/>
      <c r="N195" s="117"/>
      <c r="O195" s="118"/>
      <c r="P195" s="118"/>
      <c r="Q195" s="118"/>
      <c r="R195" s="337"/>
      <c r="S195" s="118"/>
      <c r="T195" s="118"/>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row>
    <row r="196" spans="1:43" s="314" customFormat="1" ht="38.25" hidden="1" customHeight="1" x14ac:dyDescent="0.2">
      <c r="A196" s="71" t="s">
        <v>8</v>
      </c>
      <c r="B196" s="71" t="s">
        <v>391</v>
      </c>
      <c r="C196" s="71" t="s">
        <v>197</v>
      </c>
      <c r="D196" s="71" t="s">
        <v>597</v>
      </c>
      <c r="E196" s="92"/>
      <c r="F196" s="72"/>
      <c r="G196" s="72"/>
      <c r="H196" s="72"/>
      <c r="I196" s="92"/>
      <c r="J196" s="72"/>
      <c r="K196" s="72"/>
      <c r="L196" s="642"/>
      <c r="M196" s="74"/>
      <c r="N196" s="116"/>
      <c r="O196" s="72"/>
      <c r="P196" s="72"/>
      <c r="Q196" s="72"/>
      <c r="R196" s="72"/>
      <c r="S196" s="72"/>
      <c r="T196" s="72"/>
      <c r="U196" s="131"/>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7"/>
      <c r="AQ196" s="313"/>
    </row>
    <row r="197" spans="1:43" s="314" customFormat="1" ht="51" hidden="1" customHeight="1" x14ac:dyDescent="0.2">
      <c r="A197" s="71" t="s">
        <v>8</v>
      </c>
      <c r="B197" s="71" t="s">
        <v>396</v>
      </c>
      <c r="C197" s="71" t="s">
        <v>198</v>
      </c>
      <c r="D197" s="71" t="s">
        <v>598</v>
      </c>
      <c r="E197" s="72"/>
      <c r="F197" s="72"/>
      <c r="G197" s="72"/>
      <c r="H197" s="72"/>
      <c r="I197" s="92"/>
      <c r="J197" s="72"/>
      <c r="K197" s="72"/>
      <c r="L197" s="641"/>
      <c r="M197" s="74"/>
      <c r="N197" s="116"/>
      <c r="O197" s="72"/>
      <c r="P197" s="72"/>
      <c r="Q197" s="72"/>
      <c r="R197" s="72"/>
      <c r="S197" s="72"/>
      <c r="T197" s="72"/>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7"/>
      <c r="AQ197" s="313"/>
    </row>
    <row r="198" spans="1:43" s="314" customFormat="1" ht="102" hidden="1" x14ac:dyDescent="0.2">
      <c r="A198" s="71" t="s">
        <v>8</v>
      </c>
      <c r="B198" s="71" t="s">
        <v>395</v>
      </c>
      <c r="C198" s="71" t="s">
        <v>199</v>
      </c>
      <c r="D198" s="303" t="s">
        <v>2292</v>
      </c>
      <c r="E198" s="72"/>
      <c r="F198" s="92"/>
      <c r="G198" s="92"/>
      <c r="H198" s="92"/>
      <c r="I198" s="92"/>
      <c r="J198" s="72"/>
      <c r="K198" s="72"/>
      <c r="L198" s="641"/>
      <c r="M198" s="93"/>
      <c r="N198" s="116"/>
      <c r="O198" s="92"/>
      <c r="P198" s="92"/>
      <c r="Q198" s="92"/>
      <c r="R198" s="92"/>
      <c r="S198" s="72"/>
      <c r="T198" s="72"/>
      <c r="U198" s="116"/>
      <c r="V198" s="116"/>
      <c r="W198" s="116"/>
      <c r="X198" s="116"/>
      <c r="Y198" s="116"/>
      <c r="Z198" s="116"/>
      <c r="AA198" s="116"/>
      <c r="AB198" s="116"/>
      <c r="AC198" s="116"/>
      <c r="AD198" s="116"/>
      <c r="AE198" s="116"/>
      <c r="AF198" s="117"/>
      <c r="AG198" s="116"/>
      <c r="AH198" s="116"/>
      <c r="AI198" s="116"/>
      <c r="AJ198" s="116"/>
      <c r="AK198" s="116"/>
      <c r="AL198" s="116"/>
      <c r="AM198" s="116"/>
      <c r="AN198" s="116"/>
      <c r="AO198" s="116"/>
      <c r="AP198" s="117"/>
      <c r="AQ198" s="313"/>
    </row>
    <row r="199" spans="1:43" s="314" customFormat="1" ht="51" hidden="1" customHeight="1" x14ac:dyDescent="0.2">
      <c r="A199" s="71" t="s">
        <v>8</v>
      </c>
      <c r="B199" s="71" t="s">
        <v>396</v>
      </c>
      <c r="C199" s="71" t="s">
        <v>200</v>
      </c>
      <c r="D199" s="71" t="s">
        <v>599</v>
      </c>
      <c r="E199" s="72"/>
      <c r="F199" s="72"/>
      <c r="G199" s="72"/>
      <c r="H199" s="72"/>
      <c r="I199" s="92"/>
      <c r="J199" s="72"/>
      <c r="K199" s="72"/>
      <c r="L199" s="641"/>
      <c r="M199" s="74"/>
      <c r="N199" s="116"/>
      <c r="O199" s="72"/>
      <c r="P199" s="72"/>
      <c r="Q199" s="72"/>
      <c r="R199" s="72"/>
      <c r="S199" s="72"/>
      <c r="T199" s="72"/>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7"/>
      <c r="AQ199" s="313"/>
    </row>
    <row r="200" spans="1:43" s="314" customFormat="1" ht="51" hidden="1" customHeight="1" x14ac:dyDescent="0.2">
      <c r="A200" s="71" t="s">
        <v>8</v>
      </c>
      <c r="B200" s="71" t="s">
        <v>396</v>
      </c>
      <c r="C200" s="71" t="s">
        <v>201</v>
      </c>
      <c r="D200" s="71" t="s">
        <v>600</v>
      </c>
      <c r="E200" s="72"/>
      <c r="F200" s="72"/>
      <c r="G200" s="72"/>
      <c r="H200" s="72"/>
      <c r="I200" s="92"/>
      <c r="J200" s="72"/>
      <c r="K200" s="72"/>
      <c r="L200" s="641"/>
      <c r="M200" s="74"/>
      <c r="N200" s="116"/>
      <c r="O200" s="72"/>
      <c r="P200" s="72"/>
      <c r="Q200" s="72"/>
      <c r="R200" s="72"/>
      <c r="S200" s="72"/>
      <c r="T200" s="72"/>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7"/>
      <c r="AQ200" s="313"/>
    </row>
    <row r="201" spans="1:43" s="305" customFormat="1" ht="38.25" hidden="1" x14ac:dyDescent="0.2">
      <c r="A201" s="4" t="s">
        <v>3</v>
      </c>
      <c r="B201" s="84" t="s">
        <v>398</v>
      </c>
      <c r="C201" s="71" t="s">
        <v>202</v>
      </c>
      <c r="D201" s="303" t="s">
        <v>2293</v>
      </c>
      <c r="E201" s="72"/>
      <c r="F201" s="72"/>
      <c r="G201" s="72"/>
      <c r="H201" s="72"/>
      <c r="I201" s="92"/>
      <c r="J201" s="72"/>
      <c r="K201" s="72"/>
      <c r="L201" s="641"/>
      <c r="M201" s="74"/>
      <c r="N201" s="116"/>
      <c r="O201" s="72"/>
      <c r="P201" s="72"/>
      <c r="Q201" s="72"/>
      <c r="R201" s="72"/>
      <c r="S201" s="72"/>
      <c r="T201" s="72"/>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7"/>
      <c r="AQ201" s="304"/>
    </row>
    <row r="202" spans="1:43" s="314" customFormat="1" ht="45" hidden="1" x14ac:dyDescent="0.2">
      <c r="A202" s="82" t="s">
        <v>3</v>
      </c>
      <c r="B202" s="71" t="s">
        <v>399</v>
      </c>
      <c r="C202" s="82" t="s">
        <v>203</v>
      </c>
      <c r="D202" s="334" t="s">
        <v>2294</v>
      </c>
      <c r="E202" s="133"/>
      <c r="F202" s="133"/>
      <c r="G202" s="133"/>
      <c r="H202" s="133"/>
      <c r="I202" s="134"/>
      <c r="J202" s="133"/>
      <c r="K202" s="133"/>
      <c r="L202" s="646"/>
      <c r="M202" s="135"/>
      <c r="N202" s="116"/>
      <c r="O202" s="133"/>
      <c r="P202" s="133"/>
      <c r="Q202" s="133"/>
      <c r="R202" s="133"/>
      <c r="S202" s="133"/>
      <c r="T202" s="133"/>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98"/>
      <c r="AQ202" s="313"/>
    </row>
    <row r="203" spans="1:43" s="305" customFormat="1" ht="51" hidden="1" customHeight="1" x14ac:dyDescent="0.2">
      <c r="A203" s="4" t="s">
        <v>3</v>
      </c>
      <c r="B203" s="84" t="s">
        <v>400</v>
      </c>
      <c r="C203" s="71" t="s">
        <v>204</v>
      </c>
      <c r="D203" s="303" t="s">
        <v>601</v>
      </c>
      <c r="E203" s="72"/>
      <c r="F203" s="72"/>
      <c r="G203" s="72"/>
      <c r="H203" s="72"/>
      <c r="I203" s="92"/>
      <c r="J203" s="72"/>
      <c r="K203" s="72"/>
      <c r="L203" s="641"/>
      <c r="M203" s="74"/>
      <c r="N203" s="116"/>
      <c r="O203" s="72"/>
      <c r="P203" s="72"/>
      <c r="Q203" s="72"/>
      <c r="R203" s="72"/>
      <c r="S203" s="72"/>
      <c r="T203" s="72"/>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7"/>
      <c r="AQ203" s="304"/>
    </row>
    <row r="204" spans="1:43" ht="89.25" hidden="1" customHeight="1" x14ac:dyDescent="0.2">
      <c r="A204" s="4" t="s">
        <v>3</v>
      </c>
      <c r="B204" s="84" t="s">
        <v>401</v>
      </c>
      <c r="C204" s="71" t="s">
        <v>205</v>
      </c>
      <c r="D204" s="162" t="s">
        <v>2295</v>
      </c>
      <c r="E204" s="72"/>
      <c r="F204" s="340"/>
      <c r="G204" s="340"/>
      <c r="H204" s="72"/>
      <c r="I204" s="92"/>
      <c r="J204" s="72"/>
      <c r="K204" s="72"/>
      <c r="L204" s="655"/>
      <c r="M204" s="501"/>
      <c r="O204" s="72"/>
      <c r="P204" s="72"/>
      <c r="Q204" s="72"/>
      <c r="R204" s="72"/>
      <c r="S204" s="72"/>
      <c r="T204" s="72"/>
      <c r="U204" s="118"/>
    </row>
    <row r="205" spans="1:43" ht="110.25" hidden="1" customHeight="1" x14ac:dyDescent="0.2">
      <c r="A205" s="4" t="s">
        <v>3</v>
      </c>
      <c r="B205" s="84" t="s">
        <v>402</v>
      </c>
      <c r="C205" s="71" t="s">
        <v>206</v>
      </c>
      <c r="D205" s="303" t="s">
        <v>2522</v>
      </c>
      <c r="E205" s="72"/>
      <c r="F205" s="72"/>
      <c r="G205" s="72"/>
      <c r="H205" s="72"/>
      <c r="I205" s="92"/>
      <c r="J205" s="72"/>
      <c r="K205" s="72"/>
      <c r="L205" s="641"/>
      <c r="M205" s="74"/>
      <c r="N205" s="116"/>
      <c r="O205" s="72"/>
      <c r="P205" s="72"/>
      <c r="Q205" s="72"/>
      <c r="R205" s="72"/>
      <c r="S205" s="72"/>
      <c r="T205" s="72"/>
      <c r="U205" s="118"/>
    </row>
    <row r="206" spans="1:43" s="314" customFormat="1" ht="51" hidden="1" customHeight="1" x14ac:dyDescent="0.2">
      <c r="A206" s="71" t="s">
        <v>3</v>
      </c>
      <c r="B206" s="71" t="s">
        <v>405</v>
      </c>
      <c r="C206" s="71" t="s">
        <v>207</v>
      </c>
      <c r="D206" s="303" t="s">
        <v>602</v>
      </c>
      <c r="E206" s="72"/>
      <c r="F206" s="72"/>
      <c r="G206" s="72"/>
      <c r="H206" s="72"/>
      <c r="I206" s="92"/>
      <c r="J206" s="72"/>
      <c r="K206" s="72"/>
      <c r="L206" s="641"/>
      <c r="M206" s="74"/>
      <c r="N206" s="116"/>
      <c r="O206" s="72"/>
      <c r="P206" s="72"/>
      <c r="Q206" s="72"/>
      <c r="R206" s="72"/>
      <c r="S206" s="72"/>
      <c r="T206" s="72"/>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7"/>
      <c r="AQ206" s="313"/>
    </row>
    <row r="207" spans="1:43" s="314" customFormat="1" ht="80.25" hidden="1" customHeight="1" x14ac:dyDescent="0.2">
      <c r="A207" s="71" t="s">
        <v>3</v>
      </c>
      <c r="B207" s="71" t="s">
        <v>403</v>
      </c>
      <c r="C207" s="71" t="s">
        <v>207</v>
      </c>
      <c r="D207" s="303" t="s">
        <v>603</v>
      </c>
      <c r="E207" s="116"/>
      <c r="F207" s="116"/>
      <c r="G207" s="116"/>
      <c r="H207" s="130"/>
      <c r="I207" s="92"/>
      <c r="J207" s="72"/>
      <c r="K207" s="72"/>
      <c r="L207" s="641"/>
      <c r="M207" s="74"/>
      <c r="N207" s="116"/>
      <c r="O207" s="72"/>
      <c r="P207" s="72"/>
      <c r="Q207" s="72"/>
      <c r="R207" s="72"/>
      <c r="S207" s="72"/>
      <c r="T207" s="72"/>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505"/>
      <c r="AQ207" s="313"/>
    </row>
    <row r="208" spans="1:43" s="314" customFormat="1" ht="63.75" hidden="1" customHeight="1" x14ac:dyDescent="0.2">
      <c r="A208" s="71" t="s">
        <v>3</v>
      </c>
      <c r="B208" s="71" t="s">
        <v>404</v>
      </c>
      <c r="C208" s="71" t="s">
        <v>207</v>
      </c>
      <c r="D208" s="303" t="s">
        <v>604</v>
      </c>
      <c r="E208" s="116"/>
      <c r="F208" s="116"/>
      <c r="G208" s="116"/>
      <c r="H208" s="72"/>
      <c r="I208" s="92"/>
      <c r="J208" s="72"/>
      <c r="K208" s="72"/>
      <c r="L208" s="641"/>
      <c r="M208" s="74"/>
      <c r="N208" s="116"/>
      <c r="O208" s="72"/>
      <c r="P208" s="72"/>
      <c r="Q208" s="72"/>
      <c r="R208" s="72"/>
      <c r="S208" s="72"/>
      <c r="T208" s="72"/>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7"/>
      <c r="AQ208" s="313"/>
    </row>
    <row r="209" spans="1:43" s="314" customFormat="1" ht="90" x14ac:dyDescent="0.2">
      <c r="A209" s="71" t="s">
        <v>3</v>
      </c>
      <c r="B209" s="71" t="s">
        <v>406</v>
      </c>
      <c r="C209" s="71" t="s">
        <v>208</v>
      </c>
      <c r="D209" s="303" t="s">
        <v>2296</v>
      </c>
      <c r="E209" s="72">
        <v>23037</v>
      </c>
      <c r="F209" s="130">
        <v>9546</v>
      </c>
      <c r="G209" s="130">
        <v>417</v>
      </c>
      <c r="H209" s="72" t="s">
        <v>2068</v>
      </c>
      <c r="I209" s="92" t="s">
        <v>2190</v>
      </c>
      <c r="J209" s="72"/>
      <c r="K209" s="72" t="s">
        <v>796</v>
      </c>
      <c r="L209" s="641">
        <v>1891.66</v>
      </c>
      <c r="M209" s="74">
        <v>616.75</v>
      </c>
      <c r="N209" s="116" t="s">
        <v>796</v>
      </c>
      <c r="O209" s="72" t="s">
        <v>815</v>
      </c>
      <c r="P209" s="72"/>
      <c r="Q209" s="72" t="s">
        <v>810</v>
      </c>
      <c r="R209" s="72">
        <v>278</v>
      </c>
      <c r="S209" s="72" t="s">
        <v>2179</v>
      </c>
      <c r="T209" s="72">
        <v>2</v>
      </c>
      <c r="U209" s="116" t="s">
        <v>2767</v>
      </c>
      <c r="V209" s="116" t="s">
        <v>796</v>
      </c>
      <c r="W209" s="116" t="s">
        <v>1422</v>
      </c>
      <c r="X209" s="116" t="s">
        <v>811</v>
      </c>
      <c r="Y209" s="116" t="s">
        <v>805</v>
      </c>
      <c r="Z209" s="116" t="s">
        <v>796</v>
      </c>
      <c r="AA209" s="116" t="s">
        <v>776</v>
      </c>
      <c r="AB209" s="116" t="s">
        <v>777</v>
      </c>
      <c r="AC209" s="116" t="s">
        <v>791</v>
      </c>
      <c r="AD209" s="116"/>
      <c r="AE209" s="116"/>
      <c r="AF209" s="116"/>
      <c r="AG209" s="116"/>
      <c r="AH209" s="116"/>
      <c r="AI209" s="116"/>
      <c r="AJ209" s="116"/>
      <c r="AK209" s="116"/>
      <c r="AL209" s="116"/>
      <c r="AM209" s="116"/>
      <c r="AN209" s="116"/>
      <c r="AO209" s="116" t="s">
        <v>2769</v>
      </c>
      <c r="AP209" s="117" t="s">
        <v>2768</v>
      </c>
      <c r="AQ209" s="313"/>
    </row>
    <row r="210" spans="1:43" s="314" customFormat="1" ht="142.5" hidden="1" customHeight="1" x14ac:dyDescent="0.2">
      <c r="A210" s="71" t="s">
        <v>3</v>
      </c>
      <c r="B210" s="71" t="s">
        <v>407</v>
      </c>
      <c r="C210" s="71" t="s">
        <v>209</v>
      </c>
      <c r="D210" s="303" t="s">
        <v>2753</v>
      </c>
      <c r="E210" s="72"/>
      <c r="F210" s="72"/>
      <c r="G210" s="72"/>
      <c r="H210" s="72"/>
      <c r="I210" s="92"/>
      <c r="J210" s="72"/>
      <c r="K210" s="72"/>
      <c r="L210" s="641"/>
      <c r="M210" s="74"/>
      <c r="N210" s="116"/>
      <c r="O210" s="72"/>
      <c r="P210" s="72"/>
      <c r="Q210" s="72"/>
      <c r="R210" s="146"/>
      <c r="S210" s="72"/>
      <c r="T210" s="72"/>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7"/>
      <c r="AQ210" s="313"/>
    </row>
    <row r="211" spans="1:43" ht="63.75" hidden="1" customHeight="1" x14ac:dyDescent="0.2">
      <c r="A211" s="4" t="s">
        <v>3</v>
      </c>
      <c r="B211" s="84" t="s">
        <v>408</v>
      </c>
      <c r="C211" s="71" t="s">
        <v>210</v>
      </c>
      <c r="D211" s="507" t="s">
        <v>605</v>
      </c>
      <c r="E211" s="340"/>
      <c r="F211" s="340"/>
      <c r="G211" s="340"/>
      <c r="H211" s="72"/>
      <c r="I211" s="92"/>
      <c r="J211" s="72"/>
      <c r="K211" s="72"/>
      <c r="L211" s="641"/>
      <c r="M211" s="74"/>
      <c r="O211" s="72"/>
      <c r="P211" s="72"/>
      <c r="Q211" s="72"/>
      <c r="R211" s="146"/>
      <c r="S211" s="72"/>
      <c r="T211" s="72"/>
    </row>
    <row r="212" spans="1:43" s="314" customFormat="1" ht="63.75" hidden="1" customHeight="1" x14ac:dyDescent="0.2">
      <c r="A212" s="71" t="s">
        <v>3</v>
      </c>
      <c r="B212" s="71" t="s">
        <v>1812</v>
      </c>
      <c r="C212" s="71" t="s">
        <v>211</v>
      </c>
      <c r="D212" s="71" t="s">
        <v>1818</v>
      </c>
      <c r="E212" s="72"/>
      <c r="F212" s="72"/>
      <c r="G212" s="72"/>
      <c r="H212" s="72"/>
      <c r="I212" s="92"/>
      <c r="J212" s="72"/>
      <c r="K212" s="72"/>
      <c r="L212" s="641"/>
      <c r="M212" s="74"/>
      <c r="N212" s="116"/>
      <c r="O212" s="72"/>
      <c r="P212" s="72"/>
      <c r="Q212" s="72"/>
      <c r="R212" s="72"/>
      <c r="S212" s="72"/>
      <c r="T212" s="72"/>
      <c r="U212" s="117"/>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7"/>
      <c r="AQ212" s="313"/>
    </row>
    <row r="213" spans="1:43" s="301" customFormat="1" ht="38.25" hidden="1" customHeight="1" x14ac:dyDescent="0.2">
      <c r="A213" s="71" t="s">
        <v>3</v>
      </c>
      <c r="B213" s="71" t="s">
        <v>409</v>
      </c>
      <c r="C213" s="71" t="s">
        <v>211</v>
      </c>
      <c r="D213" s="71" t="s">
        <v>606</v>
      </c>
      <c r="E213" s="116"/>
      <c r="F213" s="116"/>
      <c r="G213" s="116"/>
      <c r="H213" s="72"/>
      <c r="I213" s="92"/>
      <c r="J213" s="72"/>
      <c r="K213" s="72"/>
      <c r="L213" s="641"/>
      <c r="M213" s="74"/>
      <c r="N213" s="114"/>
      <c r="O213" s="72"/>
      <c r="P213" s="72"/>
      <c r="Q213" s="72"/>
      <c r="R213" s="72"/>
      <c r="S213" s="72"/>
      <c r="T213" s="72"/>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5"/>
      <c r="AQ213" s="64"/>
    </row>
    <row r="214" spans="1:43" s="314" customFormat="1" ht="112.5" x14ac:dyDescent="0.2">
      <c r="A214" s="71" t="s">
        <v>3</v>
      </c>
      <c r="B214" s="71" t="s">
        <v>406</v>
      </c>
      <c r="C214" s="71" t="s">
        <v>212</v>
      </c>
      <c r="D214" s="71" t="s">
        <v>607</v>
      </c>
      <c r="E214" s="72">
        <v>3346</v>
      </c>
      <c r="F214" s="130">
        <v>484</v>
      </c>
      <c r="G214" s="130">
        <v>49</v>
      </c>
      <c r="H214" s="72" t="s">
        <v>2069</v>
      </c>
      <c r="I214" s="92" t="s">
        <v>2161</v>
      </c>
      <c r="J214" s="72"/>
      <c r="K214" s="72" t="s">
        <v>796</v>
      </c>
      <c r="L214" s="641">
        <v>139.65</v>
      </c>
      <c r="M214" s="74">
        <v>36.979999999999997</v>
      </c>
      <c r="N214" s="116" t="s">
        <v>797</v>
      </c>
      <c r="O214" s="72"/>
      <c r="P214" s="72"/>
      <c r="Q214" s="72" t="s">
        <v>809</v>
      </c>
      <c r="R214" s="72">
        <v>36</v>
      </c>
      <c r="S214" s="72" t="s">
        <v>830</v>
      </c>
      <c r="T214" s="72">
        <v>0</v>
      </c>
      <c r="U214" s="116"/>
      <c r="V214" s="116" t="s">
        <v>796</v>
      </c>
      <c r="W214" s="116" t="s">
        <v>756</v>
      </c>
      <c r="X214" s="116" t="s">
        <v>811</v>
      </c>
      <c r="Y214" s="116" t="s">
        <v>2167</v>
      </c>
      <c r="Z214" s="116" t="s">
        <v>796</v>
      </c>
      <c r="AA214" s="116" t="s">
        <v>776</v>
      </c>
      <c r="AB214" s="116" t="s">
        <v>777</v>
      </c>
      <c r="AC214" s="116"/>
      <c r="AD214" s="116"/>
      <c r="AE214" s="116"/>
      <c r="AF214" s="116"/>
      <c r="AG214" s="116"/>
      <c r="AH214" s="116"/>
      <c r="AI214" s="116"/>
      <c r="AJ214" s="116"/>
      <c r="AK214" s="116"/>
      <c r="AL214" s="116"/>
      <c r="AM214" s="116"/>
      <c r="AN214" s="116"/>
      <c r="AO214" s="116" t="s">
        <v>2770</v>
      </c>
      <c r="AP214" s="117" t="s">
        <v>2771</v>
      </c>
      <c r="AQ214" s="313"/>
    </row>
    <row r="215" spans="1:43" s="314" customFormat="1" ht="38.25" hidden="1" customHeight="1" x14ac:dyDescent="0.2">
      <c r="A215" s="71" t="s">
        <v>17</v>
      </c>
      <c r="B215" s="71" t="s">
        <v>345</v>
      </c>
      <c r="C215" s="71" t="s">
        <v>213</v>
      </c>
      <c r="D215" s="303" t="s">
        <v>608</v>
      </c>
      <c r="E215" s="72"/>
      <c r="F215" s="72"/>
      <c r="G215" s="72"/>
      <c r="H215" s="72"/>
      <c r="I215" s="92"/>
      <c r="J215" s="72"/>
      <c r="K215" s="72"/>
      <c r="L215" s="641"/>
      <c r="M215" s="74"/>
      <c r="N215" s="116"/>
      <c r="O215" s="72"/>
      <c r="P215" s="72"/>
      <c r="Q215" s="72"/>
      <c r="R215" s="72"/>
      <c r="S215" s="72"/>
      <c r="T215" s="72"/>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7"/>
      <c r="AQ215" s="313"/>
    </row>
    <row r="216" spans="1:43" s="314" customFormat="1" ht="38.25" hidden="1" customHeight="1" x14ac:dyDescent="0.2">
      <c r="A216" s="71" t="s">
        <v>17</v>
      </c>
      <c r="B216" s="71" t="s">
        <v>345</v>
      </c>
      <c r="C216" s="71" t="s">
        <v>214</v>
      </c>
      <c r="D216" s="71" t="s">
        <v>609</v>
      </c>
      <c r="E216" s="72"/>
      <c r="F216" s="72"/>
      <c r="G216" s="72"/>
      <c r="H216" s="72"/>
      <c r="I216" s="92"/>
      <c r="J216" s="72"/>
      <c r="K216" s="72"/>
      <c r="L216" s="641"/>
      <c r="M216" s="74"/>
      <c r="N216" s="116"/>
      <c r="O216" s="72"/>
      <c r="P216" s="72"/>
      <c r="Q216" s="72"/>
      <c r="R216" s="72"/>
      <c r="S216" s="72"/>
      <c r="T216" s="72"/>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7"/>
      <c r="AQ216" s="313"/>
    </row>
    <row r="217" spans="1:43" s="314" customFormat="1" ht="67.5" hidden="1" customHeight="1" x14ac:dyDescent="0.2">
      <c r="A217" s="71" t="s">
        <v>17</v>
      </c>
      <c r="B217" s="71" t="s">
        <v>411</v>
      </c>
      <c r="C217" s="71" t="s">
        <v>215</v>
      </c>
      <c r="D217" s="303" t="s">
        <v>2298</v>
      </c>
      <c r="E217" s="72"/>
      <c r="F217" s="72"/>
      <c r="G217" s="72"/>
      <c r="H217" s="72"/>
      <c r="I217" s="92"/>
      <c r="J217" s="72"/>
      <c r="K217" s="72"/>
      <c r="L217" s="641"/>
      <c r="M217" s="74"/>
      <c r="N217" s="118"/>
      <c r="O217" s="72"/>
      <c r="P217" s="72"/>
      <c r="Q217" s="72"/>
      <c r="R217" s="72"/>
      <c r="S217" s="72"/>
      <c r="T217" s="72"/>
      <c r="U217" s="141"/>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7"/>
      <c r="AQ217" s="313"/>
    </row>
    <row r="218" spans="1:43" s="314" customFormat="1" ht="76.5" hidden="1" customHeight="1" x14ac:dyDescent="0.2">
      <c r="A218" s="71" t="s">
        <v>17</v>
      </c>
      <c r="B218" s="71" t="s">
        <v>412</v>
      </c>
      <c r="C218" s="71" t="s">
        <v>215</v>
      </c>
      <c r="D218" s="71" t="s">
        <v>610</v>
      </c>
      <c r="E218" s="116"/>
      <c r="F218" s="116"/>
      <c r="G218" s="116"/>
      <c r="H218" s="72"/>
      <c r="I218" s="92"/>
      <c r="J218" s="72"/>
      <c r="K218" s="72"/>
      <c r="L218" s="641"/>
      <c r="M218" s="74"/>
      <c r="N218" s="116"/>
      <c r="O218" s="72"/>
      <c r="P218" s="72"/>
      <c r="Q218" s="72"/>
      <c r="R218" s="146"/>
      <c r="S218" s="72"/>
      <c r="T218" s="72"/>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515"/>
      <c r="AQ218" s="313"/>
    </row>
    <row r="219" spans="1:43" s="301" customFormat="1" ht="78.75" hidden="1" customHeight="1" x14ac:dyDescent="0.2">
      <c r="A219" s="59" t="s">
        <v>17</v>
      </c>
      <c r="B219" s="71" t="s">
        <v>410</v>
      </c>
      <c r="C219" s="59" t="s">
        <v>215</v>
      </c>
      <c r="D219" s="162" t="s">
        <v>611</v>
      </c>
      <c r="E219" s="116"/>
      <c r="F219" s="116"/>
      <c r="G219" s="116"/>
      <c r="H219" s="122"/>
      <c r="I219" s="123"/>
      <c r="J219" s="122"/>
      <c r="K219" s="122"/>
      <c r="L219" s="641"/>
      <c r="M219" s="124"/>
      <c r="N219" s="114"/>
      <c r="O219" s="122"/>
      <c r="P219" s="122"/>
      <c r="Q219" s="122"/>
      <c r="R219" s="147"/>
      <c r="S219" s="122"/>
      <c r="T219" s="136"/>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55"/>
      <c r="AQ219" s="64"/>
    </row>
    <row r="220" spans="1:43" s="540" customFormat="1" ht="38.25" hidden="1" customHeight="1" x14ac:dyDescent="0.2">
      <c r="A220" s="59" t="s">
        <v>17</v>
      </c>
      <c r="B220" s="60" t="s">
        <v>410</v>
      </c>
      <c r="C220" s="60" t="s">
        <v>316</v>
      </c>
      <c r="D220" s="60" t="s">
        <v>613</v>
      </c>
      <c r="E220" s="131"/>
      <c r="F220" s="131"/>
      <c r="G220" s="131"/>
      <c r="H220" s="137"/>
      <c r="I220" s="137"/>
      <c r="J220" s="137"/>
      <c r="K220" s="137"/>
      <c r="L220" s="644"/>
      <c r="M220" s="138"/>
      <c r="N220" s="115"/>
      <c r="O220" s="137"/>
      <c r="P220" s="137"/>
      <c r="Q220" s="137"/>
      <c r="R220" s="137"/>
      <c r="S220" s="137"/>
      <c r="T220" s="139"/>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55"/>
    </row>
    <row r="221" spans="1:43" s="322" customFormat="1" ht="67.5" hidden="1" customHeight="1" x14ac:dyDescent="0.2">
      <c r="A221" s="71" t="s">
        <v>17</v>
      </c>
      <c r="B221" s="60" t="s">
        <v>317</v>
      </c>
      <c r="C221" s="60" t="s">
        <v>316</v>
      </c>
      <c r="D221" s="60" t="s">
        <v>612</v>
      </c>
      <c r="E221" s="526"/>
      <c r="F221" s="526"/>
      <c r="G221" s="526"/>
      <c r="H221" s="80"/>
      <c r="I221" s="80"/>
      <c r="J221" s="80"/>
      <c r="K221" s="80"/>
      <c r="L221" s="656"/>
      <c r="M221" s="527"/>
      <c r="N221" s="117"/>
      <c r="O221" s="80"/>
      <c r="P221" s="80"/>
      <c r="Q221" s="80"/>
      <c r="R221" s="80"/>
      <c r="S221" s="80"/>
      <c r="T221" s="80"/>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row>
    <row r="222" spans="1:43" s="322" customFormat="1" ht="54.75" hidden="1" customHeight="1" x14ac:dyDescent="0.2">
      <c r="A222" s="71" t="s">
        <v>17</v>
      </c>
      <c r="B222" s="60" t="s">
        <v>317</v>
      </c>
      <c r="C222" s="60" t="s">
        <v>318</v>
      </c>
      <c r="D222" s="303" t="s">
        <v>2299</v>
      </c>
      <c r="E222" s="526"/>
      <c r="F222" s="526"/>
      <c r="G222" s="526"/>
      <c r="H222" s="80"/>
      <c r="I222" s="80"/>
      <c r="J222" s="80"/>
      <c r="K222" s="80"/>
      <c r="L222" s="656"/>
      <c r="M222" s="527"/>
      <c r="N222" s="117"/>
      <c r="O222" s="80"/>
      <c r="P222" s="80"/>
      <c r="Q222" s="80"/>
      <c r="R222" s="80"/>
      <c r="S222" s="80"/>
      <c r="T222" s="80"/>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row>
    <row r="223" spans="1:43" s="540" customFormat="1" ht="51" hidden="1" customHeight="1" x14ac:dyDescent="0.2">
      <c r="A223" s="59" t="s">
        <v>17</v>
      </c>
      <c r="B223" s="60" t="s">
        <v>410</v>
      </c>
      <c r="C223" s="60" t="s">
        <v>216</v>
      </c>
      <c r="D223" s="160" t="s">
        <v>2300</v>
      </c>
      <c r="E223" s="139"/>
      <c r="F223" s="534"/>
      <c r="G223" s="534"/>
      <c r="H223" s="137"/>
      <c r="I223" s="137"/>
      <c r="J223" s="137"/>
      <c r="K223" s="137"/>
      <c r="L223" s="644"/>
      <c r="M223" s="138"/>
      <c r="N223" s="115"/>
      <c r="O223" s="137"/>
      <c r="P223" s="137"/>
      <c r="Q223" s="137"/>
      <c r="R223" s="148"/>
      <c r="S223" s="137"/>
      <c r="T223" s="139"/>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row>
    <row r="224" spans="1:43" s="314" customFormat="1" ht="135" hidden="1" customHeight="1" x14ac:dyDescent="0.2">
      <c r="A224" s="71" t="s">
        <v>17</v>
      </c>
      <c r="B224" s="71" t="s">
        <v>413</v>
      </c>
      <c r="C224" s="71" t="s">
        <v>217</v>
      </c>
      <c r="D224" s="303" t="s">
        <v>2301</v>
      </c>
      <c r="E224" s="72"/>
      <c r="F224" s="72"/>
      <c r="G224" s="72"/>
      <c r="H224" s="120"/>
      <c r="I224" s="92"/>
      <c r="J224" s="72"/>
      <c r="K224" s="72"/>
      <c r="L224" s="648"/>
      <c r="M224" s="121"/>
      <c r="N224" s="116"/>
      <c r="O224" s="72"/>
      <c r="P224" s="72"/>
      <c r="Q224" s="72"/>
      <c r="R224" s="72"/>
      <c r="S224" s="72"/>
      <c r="T224" s="72"/>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7"/>
      <c r="AQ224" s="313"/>
    </row>
    <row r="225" spans="1:43" s="322" customFormat="1" ht="51" hidden="1" x14ac:dyDescent="0.2">
      <c r="A225" s="71" t="s">
        <v>17</v>
      </c>
      <c r="B225" s="71" t="s">
        <v>412</v>
      </c>
      <c r="C225" s="60" t="s">
        <v>319</v>
      </c>
      <c r="D225" s="60" t="s">
        <v>614</v>
      </c>
      <c r="E225" s="80"/>
      <c r="F225" s="80"/>
      <c r="G225" s="80"/>
      <c r="H225" s="80"/>
      <c r="I225" s="80"/>
      <c r="J225" s="80"/>
      <c r="K225" s="80"/>
      <c r="L225" s="644"/>
      <c r="M225" s="81"/>
      <c r="N225" s="117"/>
      <c r="O225" s="80"/>
      <c r="P225" s="80"/>
      <c r="Q225" s="80"/>
      <c r="R225" s="80"/>
      <c r="S225" s="80"/>
      <c r="T225" s="80"/>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515"/>
    </row>
    <row r="226" spans="1:43" s="322" customFormat="1" ht="39.75" hidden="1" customHeight="1" x14ac:dyDescent="0.2">
      <c r="A226" s="71" t="s">
        <v>17</v>
      </c>
      <c r="B226" s="71" t="s">
        <v>412</v>
      </c>
      <c r="C226" s="60" t="s">
        <v>320</v>
      </c>
      <c r="D226" s="60" t="s">
        <v>615</v>
      </c>
      <c r="E226" s="80"/>
      <c r="F226" s="80"/>
      <c r="G226" s="80"/>
      <c r="H226" s="80"/>
      <c r="I226" s="80"/>
      <c r="J226" s="80"/>
      <c r="K226" s="80"/>
      <c r="L226" s="644"/>
      <c r="M226" s="81"/>
      <c r="N226" s="117"/>
      <c r="O226" s="80"/>
      <c r="P226" s="80"/>
      <c r="Q226" s="80"/>
      <c r="R226" s="80"/>
      <c r="S226" s="80"/>
      <c r="T226" s="80"/>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515"/>
    </row>
    <row r="227" spans="1:43" s="322" customFormat="1" ht="38.25" hidden="1" customHeight="1" x14ac:dyDescent="0.2">
      <c r="A227" s="71" t="s">
        <v>17</v>
      </c>
      <c r="B227" s="60" t="s">
        <v>413</v>
      </c>
      <c r="C227" s="60" t="s">
        <v>321</v>
      </c>
      <c r="D227" s="60" t="s">
        <v>616</v>
      </c>
      <c r="E227" s="80"/>
      <c r="F227" s="80"/>
      <c r="G227" s="80"/>
      <c r="H227" s="80"/>
      <c r="I227" s="80"/>
      <c r="J227" s="80"/>
      <c r="K227" s="80"/>
      <c r="L227" s="644"/>
      <c r="M227" s="81"/>
      <c r="N227" s="117"/>
      <c r="O227" s="80"/>
      <c r="P227" s="80"/>
      <c r="Q227" s="80"/>
      <c r="R227" s="80"/>
      <c r="S227" s="80"/>
      <c r="T227" s="80"/>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row>
    <row r="228" spans="1:43" s="322" customFormat="1" ht="41.25" hidden="1" customHeight="1" x14ac:dyDescent="0.2">
      <c r="A228" s="71" t="s">
        <v>17</v>
      </c>
      <c r="B228" s="71" t="s">
        <v>412</v>
      </c>
      <c r="C228" s="60" t="s">
        <v>321</v>
      </c>
      <c r="D228" s="516" t="s">
        <v>617</v>
      </c>
      <c r="E228" s="117"/>
      <c r="F228" s="117"/>
      <c r="G228" s="117"/>
      <c r="H228" s="80"/>
      <c r="I228" s="80"/>
      <c r="J228" s="80"/>
      <c r="K228" s="80"/>
      <c r="L228" s="644"/>
      <c r="M228" s="81"/>
      <c r="N228" s="117"/>
      <c r="O228" s="80"/>
      <c r="P228" s="80"/>
      <c r="Q228" s="80"/>
      <c r="R228" s="149"/>
      <c r="S228" s="80"/>
      <c r="T228" s="80"/>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515"/>
    </row>
    <row r="229" spans="1:43" s="301" customFormat="1" ht="76.5" hidden="1" customHeight="1" x14ac:dyDescent="0.2">
      <c r="A229" s="59" t="s">
        <v>17</v>
      </c>
      <c r="B229" s="59" t="s">
        <v>410</v>
      </c>
      <c r="C229" s="59" t="s">
        <v>218</v>
      </c>
      <c r="D229" s="162" t="s">
        <v>618</v>
      </c>
      <c r="E229" s="136"/>
      <c r="F229" s="535"/>
      <c r="G229" s="535"/>
      <c r="H229" s="122"/>
      <c r="I229" s="123"/>
      <c r="J229" s="122"/>
      <c r="K229" s="122"/>
      <c r="L229" s="641"/>
      <c r="M229" s="124"/>
      <c r="N229" s="114"/>
      <c r="O229" s="122"/>
      <c r="P229" s="122"/>
      <c r="Q229" s="122"/>
      <c r="R229" s="150"/>
      <c r="S229" s="122"/>
      <c r="T229" s="136"/>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5"/>
      <c r="AQ229" s="64"/>
    </row>
    <row r="230" spans="1:43" s="314" customFormat="1" ht="38.25" hidden="1" customHeight="1" x14ac:dyDescent="0.2">
      <c r="A230" s="71" t="s">
        <v>17</v>
      </c>
      <c r="B230" s="71" t="s">
        <v>414</v>
      </c>
      <c r="C230" s="71" t="s">
        <v>218</v>
      </c>
      <c r="D230" s="71" t="s">
        <v>2302</v>
      </c>
      <c r="E230" s="116"/>
      <c r="F230" s="116"/>
      <c r="G230" s="116"/>
      <c r="H230" s="72"/>
      <c r="I230" s="92"/>
      <c r="J230" s="72"/>
      <c r="K230" s="72"/>
      <c r="L230" s="641"/>
      <c r="M230" s="74"/>
      <c r="N230" s="116"/>
      <c r="O230" s="72"/>
      <c r="P230" s="72"/>
      <c r="Q230" s="72"/>
      <c r="R230" s="72"/>
      <c r="S230" s="72"/>
      <c r="T230" s="72"/>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7"/>
      <c r="AQ230" s="313"/>
    </row>
    <row r="231" spans="1:43" s="549" customFormat="1" ht="63.75" hidden="1" customHeight="1" x14ac:dyDescent="0.2">
      <c r="A231" s="60" t="s">
        <v>17</v>
      </c>
      <c r="B231" s="60" t="s">
        <v>415</v>
      </c>
      <c r="C231" s="60" t="s">
        <v>2310</v>
      </c>
      <c r="D231" s="550" t="s">
        <v>2309</v>
      </c>
      <c r="E231" s="80"/>
      <c r="F231" s="80"/>
      <c r="G231" s="80"/>
      <c r="H231" s="80"/>
      <c r="I231" s="80"/>
      <c r="J231" s="80"/>
      <c r="K231" s="80"/>
      <c r="L231" s="644"/>
      <c r="M231" s="81"/>
      <c r="N231" s="115"/>
      <c r="O231" s="80"/>
      <c r="P231" s="80"/>
      <c r="Q231" s="80"/>
      <c r="R231" s="80"/>
      <c r="S231" s="80"/>
      <c r="T231" s="80"/>
      <c r="U231" s="115"/>
      <c r="V231" s="115"/>
      <c r="W231" s="115"/>
      <c r="X231" s="115"/>
      <c r="Y231" s="115"/>
      <c r="Z231" s="115"/>
      <c r="AA231" s="115"/>
      <c r="AB231" s="115"/>
      <c r="AC231" s="115"/>
      <c r="AD231" s="115"/>
      <c r="AE231" s="115"/>
      <c r="AF231" s="115"/>
      <c r="AG231" s="115"/>
      <c r="AH231" s="115"/>
      <c r="AI231" s="115"/>
      <c r="AJ231" s="115"/>
      <c r="AK231" s="115"/>
      <c r="AL231" s="115"/>
      <c r="AM231" s="115"/>
      <c r="AN231" s="115"/>
      <c r="AO231" s="115"/>
      <c r="AP231" s="115"/>
    </row>
    <row r="232" spans="1:43" s="314" customFormat="1" ht="42" hidden="1" customHeight="1" x14ac:dyDescent="0.2">
      <c r="A232" s="71" t="s">
        <v>17</v>
      </c>
      <c r="B232" s="71" t="s">
        <v>416</v>
      </c>
      <c r="C232" s="71" t="s">
        <v>219</v>
      </c>
      <c r="D232" s="71" t="s">
        <v>619</v>
      </c>
      <c r="E232" s="72"/>
      <c r="F232" s="72"/>
      <c r="G232" s="72"/>
      <c r="H232" s="72"/>
      <c r="I232" s="92"/>
      <c r="J232" s="72"/>
      <c r="K232" s="72"/>
      <c r="L232" s="641"/>
      <c r="M232" s="74"/>
      <c r="N232" s="116"/>
      <c r="O232" s="72"/>
      <c r="P232" s="72"/>
      <c r="Q232" s="72"/>
      <c r="R232" s="72"/>
      <c r="S232" s="72"/>
      <c r="T232" s="72"/>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7"/>
      <c r="AQ232" s="313"/>
    </row>
    <row r="233" spans="1:43" s="301" customFormat="1" ht="63" hidden="1" customHeight="1" x14ac:dyDescent="0.2">
      <c r="A233" s="59" t="s">
        <v>17</v>
      </c>
      <c r="B233" s="59" t="s">
        <v>410</v>
      </c>
      <c r="C233" s="59" t="s">
        <v>220</v>
      </c>
      <c r="D233" s="162" t="s">
        <v>2303</v>
      </c>
      <c r="E233" s="136"/>
      <c r="F233" s="535"/>
      <c r="G233" s="535"/>
      <c r="H233" s="122"/>
      <c r="I233" s="123"/>
      <c r="J233" s="122"/>
      <c r="K233" s="122"/>
      <c r="L233" s="641"/>
      <c r="M233" s="124"/>
      <c r="N233" s="114"/>
      <c r="O233" s="122"/>
      <c r="P233" s="122"/>
      <c r="Q233" s="122"/>
      <c r="R233" s="541"/>
      <c r="S233" s="122"/>
      <c r="T233" s="136"/>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5"/>
      <c r="AQ233" s="64"/>
    </row>
    <row r="234" spans="1:43" s="314" customFormat="1" ht="38.25" hidden="1" customHeight="1" x14ac:dyDescent="0.2">
      <c r="A234" s="71" t="s">
        <v>17</v>
      </c>
      <c r="B234" s="71" t="s">
        <v>414</v>
      </c>
      <c r="C234" s="71" t="s">
        <v>221</v>
      </c>
      <c r="D234" s="303" t="s">
        <v>2304</v>
      </c>
      <c r="E234" s="72"/>
      <c r="F234" s="72"/>
      <c r="G234" s="72"/>
      <c r="H234" s="72"/>
      <c r="I234" s="92"/>
      <c r="J234" s="72"/>
      <c r="K234" s="72"/>
      <c r="L234" s="641"/>
      <c r="M234" s="74"/>
      <c r="N234" s="116"/>
      <c r="O234" s="72"/>
      <c r="P234" s="72"/>
      <c r="Q234" s="72"/>
      <c r="R234" s="72"/>
      <c r="S234" s="72"/>
      <c r="T234" s="72"/>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7"/>
      <c r="AQ234" s="313"/>
    </row>
    <row r="235" spans="1:43" s="301" customFormat="1" ht="38.25" hidden="1" customHeight="1" x14ac:dyDescent="0.2">
      <c r="A235" s="71" t="s">
        <v>17</v>
      </c>
      <c r="B235" s="71" t="s">
        <v>344</v>
      </c>
      <c r="C235" s="71" t="s">
        <v>222</v>
      </c>
      <c r="D235" s="71" t="s">
        <v>620</v>
      </c>
      <c r="E235" s="72"/>
      <c r="F235" s="72"/>
      <c r="G235" s="72"/>
      <c r="H235" s="72"/>
      <c r="I235" s="92"/>
      <c r="J235" s="72"/>
      <c r="K235" s="72"/>
      <c r="L235" s="641"/>
      <c r="M235" s="74"/>
      <c r="N235" s="114"/>
      <c r="O235" s="72"/>
      <c r="P235" s="72"/>
      <c r="Q235" s="72"/>
      <c r="R235" s="72"/>
      <c r="S235" s="72"/>
      <c r="T235" s="72"/>
      <c r="U235" s="114"/>
      <c r="V235" s="114"/>
      <c r="W235" s="114"/>
      <c r="X235" s="114"/>
      <c r="Y235" s="114"/>
      <c r="Z235" s="114"/>
      <c r="AA235" s="114"/>
      <c r="AB235" s="114"/>
      <c r="AC235" s="114"/>
      <c r="AD235" s="114"/>
      <c r="AE235" s="114"/>
      <c r="AF235" s="115"/>
      <c r="AG235" s="114"/>
      <c r="AH235" s="114"/>
      <c r="AI235" s="114"/>
      <c r="AJ235" s="114"/>
      <c r="AK235" s="114"/>
      <c r="AL235" s="114"/>
      <c r="AM235" s="114"/>
      <c r="AN235" s="114"/>
      <c r="AO235" s="114"/>
      <c r="AP235" s="115"/>
      <c r="AQ235" s="64"/>
    </row>
    <row r="236" spans="1:43" s="314" customFormat="1" ht="51" hidden="1" customHeight="1" x14ac:dyDescent="0.2">
      <c r="A236" s="71" t="s">
        <v>17</v>
      </c>
      <c r="B236" s="71" t="s">
        <v>417</v>
      </c>
      <c r="C236" s="71" t="s">
        <v>223</v>
      </c>
      <c r="D236" s="71" t="s">
        <v>621</v>
      </c>
      <c r="E236" s="72"/>
      <c r="F236" s="72"/>
      <c r="G236" s="72"/>
      <c r="H236" s="72"/>
      <c r="I236" s="92"/>
      <c r="J236" s="72"/>
      <c r="K236" s="72"/>
      <c r="L236" s="642"/>
      <c r="M236" s="93"/>
      <c r="N236" s="116"/>
      <c r="O236" s="72"/>
      <c r="P236" s="72"/>
      <c r="Q236" s="72"/>
      <c r="R236" s="72"/>
      <c r="S236" s="72"/>
      <c r="T236" s="72"/>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7"/>
      <c r="AQ236" s="313"/>
    </row>
    <row r="237" spans="1:43" s="314" customFormat="1" ht="51" hidden="1" customHeight="1" x14ac:dyDescent="0.2">
      <c r="A237" s="71" t="s">
        <v>17</v>
      </c>
      <c r="B237" s="71" t="s">
        <v>416</v>
      </c>
      <c r="C237" s="71" t="s">
        <v>224</v>
      </c>
      <c r="D237" s="71" t="s">
        <v>2305</v>
      </c>
      <c r="E237" s="72"/>
      <c r="F237" s="72"/>
      <c r="G237" s="72"/>
      <c r="H237" s="72"/>
      <c r="I237" s="92"/>
      <c r="J237" s="72"/>
      <c r="K237" s="72"/>
      <c r="L237" s="641"/>
      <c r="M237" s="74"/>
      <c r="N237" s="116"/>
      <c r="O237" s="72"/>
      <c r="P237" s="72"/>
      <c r="Q237" s="72"/>
      <c r="R237" s="72"/>
      <c r="S237" s="72"/>
      <c r="T237" s="72"/>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7"/>
      <c r="AQ237" s="313"/>
    </row>
    <row r="238" spans="1:43" ht="38.25" hidden="1" customHeight="1" x14ac:dyDescent="0.2">
      <c r="A238" s="4"/>
      <c r="B238" s="5"/>
      <c r="C238" s="71"/>
      <c r="D238" s="5"/>
      <c r="E238" s="72"/>
      <c r="F238" s="72"/>
      <c r="G238" s="72"/>
      <c r="H238" s="120"/>
      <c r="I238" s="92"/>
      <c r="J238" s="72"/>
      <c r="K238" s="72"/>
      <c r="L238" s="648"/>
      <c r="M238" s="121"/>
      <c r="O238" s="72"/>
      <c r="P238" s="72"/>
      <c r="Q238" s="72"/>
      <c r="R238" s="72"/>
      <c r="S238" s="72"/>
      <c r="T238" s="72"/>
    </row>
    <row r="239" spans="1:43" s="64" customFormat="1" ht="89.25" hidden="1" customHeight="1" x14ac:dyDescent="0.2">
      <c r="A239" s="156" t="s">
        <v>17</v>
      </c>
      <c r="B239" s="156" t="s">
        <v>415</v>
      </c>
      <c r="C239" s="156" t="s">
        <v>225</v>
      </c>
      <c r="D239" s="551" t="s">
        <v>2308</v>
      </c>
      <c r="E239" s="118"/>
      <c r="F239" s="118"/>
      <c r="G239" s="118"/>
      <c r="H239" s="118"/>
      <c r="I239" s="80"/>
      <c r="J239" s="118"/>
      <c r="K239" s="118"/>
      <c r="L239" s="648"/>
      <c r="M239" s="121"/>
      <c r="N239" s="115"/>
      <c r="O239" s="118"/>
      <c r="P239" s="118"/>
      <c r="Q239" s="118"/>
      <c r="R239" s="118"/>
      <c r="S239" s="118"/>
      <c r="T239" s="118"/>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row>
    <row r="240" spans="1:43" s="301" customFormat="1" ht="63.75" hidden="1" customHeight="1" x14ac:dyDescent="0.2">
      <c r="A240" s="59" t="s">
        <v>17</v>
      </c>
      <c r="B240" s="59" t="s">
        <v>410</v>
      </c>
      <c r="C240" s="59" t="s">
        <v>226</v>
      </c>
      <c r="D240" s="162" t="s">
        <v>2311</v>
      </c>
      <c r="E240" s="136"/>
      <c r="F240" s="535"/>
      <c r="G240" s="535"/>
      <c r="H240" s="122"/>
      <c r="I240" s="123"/>
      <c r="J240" s="122"/>
      <c r="K240" s="122"/>
      <c r="L240" s="641"/>
      <c r="M240" s="124"/>
      <c r="N240" s="114"/>
      <c r="O240" s="122"/>
      <c r="P240" s="122"/>
      <c r="Q240" s="122"/>
      <c r="R240" s="147"/>
      <c r="S240" s="122"/>
      <c r="T240" s="136"/>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5"/>
      <c r="AQ240" s="64"/>
    </row>
    <row r="241" spans="1:43" s="314" customFormat="1" ht="76.5" hidden="1" customHeight="1" x14ac:dyDescent="0.2">
      <c r="A241" s="71" t="s">
        <v>17</v>
      </c>
      <c r="B241" s="71" t="s">
        <v>416</v>
      </c>
      <c r="C241" s="71" t="s">
        <v>226</v>
      </c>
      <c r="D241" s="303" t="s">
        <v>2312</v>
      </c>
      <c r="E241" s="116"/>
      <c r="F241" s="116"/>
      <c r="G241" s="116"/>
      <c r="H241" s="72"/>
      <c r="I241" s="92"/>
      <c r="J241" s="72"/>
      <c r="K241" s="72"/>
      <c r="L241" s="641"/>
      <c r="M241" s="74"/>
      <c r="N241" s="116"/>
      <c r="O241" s="72"/>
      <c r="P241" s="72"/>
      <c r="Q241" s="72"/>
      <c r="R241" s="72"/>
      <c r="S241" s="72"/>
      <c r="T241" s="72"/>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7"/>
      <c r="AQ241" s="313"/>
    </row>
    <row r="242" spans="1:43" s="314" customFormat="1" ht="38.25" hidden="1" customHeight="1" x14ac:dyDescent="0.2">
      <c r="A242" s="71" t="s">
        <v>17</v>
      </c>
      <c r="B242" s="60" t="s">
        <v>317</v>
      </c>
      <c r="C242" s="71" t="s">
        <v>227</v>
      </c>
      <c r="D242" s="71" t="s">
        <v>622</v>
      </c>
      <c r="E242" s="528"/>
      <c r="F242" s="528"/>
      <c r="G242" s="528"/>
      <c r="H242" s="72"/>
      <c r="I242" s="92"/>
      <c r="J242" s="72"/>
      <c r="K242" s="72"/>
      <c r="L242" s="657"/>
      <c r="M242" s="529"/>
      <c r="N242" s="116"/>
      <c r="O242" s="72"/>
      <c r="P242" s="72"/>
      <c r="Q242" s="72"/>
      <c r="R242" s="72"/>
      <c r="S242" s="72"/>
      <c r="T242" s="72"/>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7"/>
      <c r="AQ242" s="313"/>
    </row>
    <row r="243" spans="1:43" s="314" customFormat="1" ht="51" hidden="1" customHeight="1" x14ac:dyDescent="0.2">
      <c r="A243" s="71" t="s">
        <v>17</v>
      </c>
      <c r="B243" s="71" t="s">
        <v>416</v>
      </c>
      <c r="C243" s="71" t="s">
        <v>228</v>
      </c>
      <c r="D243" s="71" t="s">
        <v>623</v>
      </c>
      <c r="E243" s="72"/>
      <c r="F243" s="72"/>
      <c r="G243" s="72"/>
      <c r="H243" s="72"/>
      <c r="I243" s="92"/>
      <c r="J243" s="72"/>
      <c r="K243" s="72"/>
      <c r="L243" s="641"/>
      <c r="M243" s="74"/>
      <c r="N243" s="116"/>
      <c r="O243" s="72"/>
      <c r="P243" s="72"/>
      <c r="Q243" s="72"/>
      <c r="R243" s="72"/>
      <c r="S243" s="72"/>
      <c r="T243" s="72"/>
      <c r="U243" s="117"/>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7"/>
      <c r="AQ243" s="313"/>
    </row>
    <row r="244" spans="1:43" s="314" customFormat="1" ht="38.25" hidden="1" customHeight="1" x14ac:dyDescent="0.2">
      <c r="A244" s="71" t="s">
        <v>17</v>
      </c>
      <c r="B244" s="60" t="s">
        <v>317</v>
      </c>
      <c r="C244" s="71" t="s">
        <v>229</v>
      </c>
      <c r="D244" s="71" t="s">
        <v>624</v>
      </c>
      <c r="E244" s="528"/>
      <c r="F244" s="528"/>
      <c r="G244" s="528"/>
      <c r="H244" s="72"/>
      <c r="I244" s="92"/>
      <c r="J244" s="72"/>
      <c r="K244" s="72"/>
      <c r="L244" s="657"/>
      <c r="M244" s="529"/>
      <c r="N244" s="116"/>
      <c r="O244" s="72"/>
      <c r="P244" s="72"/>
      <c r="Q244" s="72"/>
      <c r="R244" s="72"/>
      <c r="S244" s="72"/>
      <c r="T244" s="72"/>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7"/>
      <c r="AQ244" s="313"/>
    </row>
    <row r="245" spans="1:43" s="314" customFormat="1" ht="51" hidden="1" customHeight="1" x14ac:dyDescent="0.2">
      <c r="A245" s="71" t="s">
        <v>17</v>
      </c>
      <c r="B245" s="71" t="s">
        <v>416</v>
      </c>
      <c r="C245" s="71" t="s">
        <v>230</v>
      </c>
      <c r="D245" s="71" t="s">
        <v>625</v>
      </c>
      <c r="E245" s="72"/>
      <c r="F245" s="72"/>
      <c r="G245" s="72"/>
      <c r="H245" s="72"/>
      <c r="I245" s="92"/>
      <c r="J245" s="72"/>
      <c r="K245" s="72"/>
      <c r="L245" s="641"/>
      <c r="M245" s="74"/>
      <c r="N245" s="116"/>
      <c r="O245" s="72"/>
      <c r="P245" s="72"/>
      <c r="Q245" s="72"/>
      <c r="R245" s="72"/>
      <c r="S245" s="72"/>
      <c r="T245" s="72"/>
      <c r="U245" s="117"/>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7"/>
      <c r="AQ245" s="313"/>
    </row>
    <row r="246" spans="1:43" s="314" customFormat="1" ht="51" hidden="1" customHeight="1" x14ac:dyDescent="0.2">
      <c r="A246" s="71" t="s">
        <v>17</v>
      </c>
      <c r="B246" s="71" t="s">
        <v>416</v>
      </c>
      <c r="C246" s="71" t="s">
        <v>231</v>
      </c>
      <c r="D246" s="71" t="s">
        <v>626</v>
      </c>
      <c r="E246" s="72"/>
      <c r="F246" s="72"/>
      <c r="G246" s="72"/>
      <c r="H246" s="72"/>
      <c r="I246" s="92"/>
      <c r="J246" s="72"/>
      <c r="K246" s="72"/>
      <c r="L246" s="641"/>
      <c r="M246" s="74"/>
      <c r="N246" s="116"/>
      <c r="O246" s="72"/>
      <c r="P246" s="72"/>
      <c r="Q246" s="72"/>
      <c r="R246" s="72"/>
      <c r="S246" s="72"/>
      <c r="T246" s="72"/>
      <c r="U246" s="117"/>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7"/>
      <c r="AQ246" s="313"/>
    </row>
    <row r="247" spans="1:43" s="314" customFormat="1" ht="38.25" hidden="1" customHeight="1" x14ac:dyDescent="0.2">
      <c r="A247" s="71" t="s">
        <v>17</v>
      </c>
      <c r="B247" s="71" t="s">
        <v>418</v>
      </c>
      <c r="C247" s="71" t="s">
        <v>232</v>
      </c>
      <c r="D247" s="71" t="s">
        <v>627</v>
      </c>
      <c r="E247" s="72"/>
      <c r="F247" s="72"/>
      <c r="G247" s="72"/>
      <c r="H247" s="72"/>
      <c r="I247" s="92"/>
      <c r="J247" s="72"/>
      <c r="K247" s="72"/>
      <c r="L247" s="641"/>
      <c r="M247" s="74"/>
      <c r="N247" s="116"/>
      <c r="O247" s="72"/>
      <c r="P247" s="72"/>
      <c r="Q247" s="72"/>
      <c r="R247" s="72"/>
      <c r="S247" s="72"/>
      <c r="T247" s="72"/>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7"/>
      <c r="AQ247" s="313"/>
    </row>
    <row r="248" spans="1:43" s="314" customFormat="1" ht="51" hidden="1" customHeight="1" x14ac:dyDescent="0.2">
      <c r="A248" s="71" t="s">
        <v>15</v>
      </c>
      <c r="B248" s="71" t="s">
        <v>420</v>
      </c>
      <c r="C248" s="71" t="s">
        <v>233</v>
      </c>
      <c r="D248" s="303" t="s">
        <v>2570</v>
      </c>
      <c r="E248" s="72"/>
      <c r="F248" s="72"/>
      <c r="G248" s="72"/>
      <c r="H248" s="72"/>
      <c r="I248" s="92"/>
      <c r="J248" s="72"/>
      <c r="K248" s="72"/>
      <c r="L248" s="641"/>
      <c r="M248" s="74"/>
      <c r="N248" s="116"/>
      <c r="O248" s="72"/>
      <c r="P248" s="72"/>
      <c r="Q248" s="72"/>
      <c r="R248" s="72"/>
      <c r="S248" s="72"/>
      <c r="T248" s="72"/>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7"/>
      <c r="AQ248" s="313"/>
    </row>
    <row r="249" spans="1:43" s="314" customFormat="1" ht="38.25" hidden="1" customHeight="1" x14ac:dyDescent="0.2">
      <c r="A249" s="71" t="s">
        <v>15</v>
      </c>
      <c r="B249" s="71" t="s">
        <v>414</v>
      </c>
      <c r="C249" s="71" t="s">
        <v>233</v>
      </c>
      <c r="D249" s="303" t="s">
        <v>628</v>
      </c>
      <c r="E249" s="116"/>
      <c r="F249" s="116"/>
      <c r="G249" s="116"/>
      <c r="H249" s="72"/>
      <c r="I249" s="92"/>
      <c r="J249" s="72"/>
      <c r="K249" s="72"/>
      <c r="L249" s="641"/>
      <c r="M249" s="74"/>
      <c r="N249" s="116"/>
      <c r="O249" s="72"/>
      <c r="P249" s="72"/>
      <c r="Q249" s="72"/>
      <c r="R249" s="72"/>
      <c r="S249" s="72"/>
      <c r="T249" s="72"/>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7"/>
      <c r="AQ249" s="313"/>
    </row>
    <row r="250" spans="1:43" s="314" customFormat="1" ht="38.25" hidden="1" customHeight="1" x14ac:dyDescent="0.2">
      <c r="A250" s="71" t="s">
        <v>15</v>
      </c>
      <c r="B250" s="71" t="s">
        <v>420</v>
      </c>
      <c r="C250" s="71" t="s">
        <v>234</v>
      </c>
      <c r="D250" s="71" t="s">
        <v>629</v>
      </c>
      <c r="E250" s="72"/>
      <c r="F250" s="72"/>
      <c r="G250" s="72"/>
      <c r="H250" s="72"/>
      <c r="I250" s="92"/>
      <c r="J250" s="72"/>
      <c r="K250" s="72"/>
      <c r="L250" s="641"/>
      <c r="M250" s="74"/>
      <c r="N250" s="116"/>
      <c r="O250" s="72"/>
      <c r="P250" s="72"/>
      <c r="Q250" s="72"/>
      <c r="R250" s="72"/>
      <c r="S250" s="72"/>
      <c r="T250" s="72"/>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7"/>
      <c r="AQ250" s="313"/>
    </row>
    <row r="251" spans="1:43" s="301" customFormat="1" ht="51" hidden="1" customHeight="1" x14ac:dyDescent="0.2">
      <c r="A251" s="59" t="s">
        <v>15</v>
      </c>
      <c r="B251" s="71" t="s">
        <v>410</v>
      </c>
      <c r="C251" s="59" t="s">
        <v>235</v>
      </c>
      <c r="D251" s="59" t="s">
        <v>630</v>
      </c>
      <c r="E251" s="136"/>
      <c r="F251" s="136"/>
      <c r="G251" s="136"/>
      <c r="H251" s="122"/>
      <c r="I251" s="123"/>
      <c r="J251" s="122"/>
      <c r="K251" s="122"/>
      <c r="L251" s="641"/>
      <c r="M251" s="124"/>
      <c r="N251" s="114"/>
      <c r="O251" s="122"/>
      <c r="P251" s="122"/>
      <c r="Q251" s="122"/>
      <c r="R251" s="122"/>
      <c r="S251" s="122"/>
      <c r="T251" s="136"/>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5"/>
      <c r="AQ251" s="64"/>
    </row>
    <row r="252" spans="1:43" s="314" customFormat="1" ht="165" hidden="1" customHeight="1" x14ac:dyDescent="0.2">
      <c r="A252" s="71" t="s">
        <v>15</v>
      </c>
      <c r="B252" s="71" t="s">
        <v>414</v>
      </c>
      <c r="C252" s="71" t="s">
        <v>236</v>
      </c>
      <c r="D252" s="303" t="s">
        <v>2313</v>
      </c>
      <c r="E252" s="72"/>
      <c r="F252" s="72"/>
      <c r="G252" s="72"/>
      <c r="H252" s="72"/>
      <c r="I252" s="92"/>
      <c r="J252" s="72"/>
      <c r="K252" s="72"/>
      <c r="L252" s="641"/>
      <c r="M252" s="74"/>
      <c r="N252" s="117"/>
      <c r="O252" s="72"/>
      <c r="P252" s="72"/>
      <c r="Q252" s="72"/>
      <c r="R252" s="72"/>
      <c r="S252" s="72"/>
      <c r="T252" s="72"/>
      <c r="U252" s="116"/>
      <c r="V252" s="117"/>
      <c r="W252" s="116"/>
      <c r="X252" s="117"/>
      <c r="Y252" s="116"/>
      <c r="Z252" s="116"/>
      <c r="AA252" s="116"/>
      <c r="AB252" s="116"/>
      <c r="AC252" s="116"/>
      <c r="AD252" s="116"/>
      <c r="AE252" s="116"/>
      <c r="AF252" s="116"/>
      <c r="AG252" s="116"/>
      <c r="AH252" s="116"/>
      <c r="AI252" s="116"/>
      <c r="AJ252" s="116"/>
      <c r="AK252" s="116"/>
      <c r="AL252" s="116"/>
      <c r="AM252" s="116"/>
      <c r="AN252" s="116"/>
      <c r="AO252" s="116"/>
      <c r="AP252" s="117"/>
      <c r="AQ252" s="313"/>
    </row>
    <row r="253" spans="1:43" s="314" customFormat="1" ht="38.25" hidden="1" customHeight="1" x14ac:dyDescent="0.2">
      <c r="A253" s="71" t="s">
        <v>15</v>
      </c>
      <c r="B253" s="71" t="s">
        <v>414</v>
      </c>
      <c r="C253" s="71" t="s">
        <v>237</v>
      </c>
      <c r="D253" s="71" t="s">
        <v>631</v>
      </c>
      <c r="E253" s="72"/>
      <c r="F253" s="72"/>
      <c r="G253" s="72"/>
      <c r="H253" s="72"/>
      <c r="I253" s="92"/>
      <c r="J253" s="72"/>
      <c r="K253" s="72"/>
      <c r="L253" s="641"/>
      <c r="M253" s="74"/>
      <c r="N253" s="117"/>
      <c r="O253" s="72"/>
      <c r="P253" s="72"/>
      <c r="Q253" s="72"/>
      <c r="R253" s="72"/>
      <c r="S253" s="72"/>
      <c r="T253" s="72"/>
      <c r="U253" s="116"/>
      <c r="V253" s="117"/>
      <c r="W253" s="116"/>
      <c r="X253" s="117"/>
      <c r="Y253" s="116"/>
      <c r="Z253" s="116"/>
      <c r="AA253" s="116"/>
      <c r="AB253" s="116"/>
      <c r="AC253" s="116"/>
      <c r="AD253" s="116"/>
      <c r="AE253" s="116"/>
      <c r="AF253" s="116"/>
      <c r="AG253" s="116"/>
      <c r="AH253" s="116"/>
      <c r="AI253" s="116"/>
      <c r="AJ253" s="116"/>
      <c r="AK253" s="116"/>
      <c r="AL253" s="116"/>
      <c r="AM253" s="116"/>
      <c r="AN253" s="116"/>
      <c r="AO253" s="116"/>
      <c r="AP253" s="117"/>
      <c r="AQ253" s="313"/>
    </row>
    <row r="254" spans="1:43" s="314" customFormat="1" ht="38.25" hidden="1" customHeight="1" x14ac:dyDescent="0.2">
      <c r="A254" s="71" t="s">
        <v>15</v>
      </c>
      <c r="B254" s="71" t="s">
        <v>414</v>
      </c>
      <c r="C254" s="71" t="s">
        <v>238</v>
      </c>
      <c r="D254" s="71" t="s">
        <v>632</v>
      </c>
      <c r="E254" s="72"/>
      <c r="F254" s="72"/>
      <c r="G254" s="72"/>
      <c r="H254" s="72"/>
      <c r="I254" s="92"/>
      <c r="J254" s="72"/>
      <c r="K254" s="72"/>
      <c r="L254" s="641"/>
      <c r="M254" s="74"/>
      <c r="N254" s="117"/>
      <c r="O254" s="72"/>
      <c r="P254" s="72"/>
      <c r="Q254" s="72"/>
      <c r="R254" s="72"/>
      <c r="S254" s="72"/>
      <c r="T254" s="72"/>
      <c r="U254" s="116"/>
      <c r="V254" s="117"/>
      <c r="W254" s="116"/>
      <c r="X254" s="117"/>
      <c r="Y254" s="116"/>
      <c r="Z254" s="116"/>
      <c r="AA254" s="116"/>
      <c r="AB254" s="116"/>
      <c r="AC254" s="116"/>
      <c r="AD254" s="116"/>
      <c r="AE254" s="116"/>
      <c r="AF254" s="116"/>
      <c r="AG254" s="116"/>
      <c r="AH254" s="116"/>
      <c r="AI254" s="116"/>
      <c r="AJ254" s="116"/>
      <c r="AK254" s="116"/>
      <c r="AL254" s="116"/>
      <c r="AM254" s="116"/>
      <c r="AN254" s="116"/>
      <c r="AO254" s="116"/>
      <c r="AP254" s="117"/>
      <c r="AQ254" s="313"/>
    </row>
    <row r="255" spans="1:43" s="314" customFormat="1" ht="51" hidden="1" customHeight="1" x14ac:dyDescent="0.2">
      <c r="A255" s="71" t="s">
        <v>15</v>
      </c>
      <c r="B255" s="71" t="s">
        <v>421</v>
      </c>
      <c r="C255" s="71" t="s">
        <v>239</v>
      </c>
      <c r="D255" s="71" t="s">
        <v>633</v>
      </c>
      <c r="E255" s="72"/>
      <c r="F255" s="72"/>
      <c r="G255" s="72"/>
      <c r="H255" s="72"/>
      <c r="I255" s="92"/>
      <c r="J255" s="72"/>
      <c r="K255" s="72"/>
      <c r="L255" s="641"/>
      <c r="M255" s="74"/>
      <c r="N255" s="116"/>
      <c r="O255" s="72"/>
      <c r="P255" s="72"/>
      <c r="Q255" s="72"/>
      <c r="R255" s="72"/>
      <c r="S255" s="72"/>
      <c r="T255" s="72"/>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7"/>
      <c r="AQ255" s="313"/>
    </row>
    <row r="256" spans="1:43" s="314" customFormat="1" ht="51" hidden="1" customHeight="1" x14ac:dyDescent="0.2">
      <c r="A256" s="71" t="s">
        <v>15</v>
      </c>
      <c r="B256" s="71" t="s">
        <v>421</v>
      </c>
      <c r="C256" s="71" t="s">
        <v>240</v>
      </c>
      <c r="D256" s="71" t="s">
        <v>634</v>
      </c>
      <c r="E256" s="72"/>
      <c r="F256" s="72"/>
      <c r="G256" s="72"/>
      <c r="H256" s="72"/>
      <c r="I256" s="92"/>
      <c r="J256" s="72"/>
      <c r="K256" s="72"/>
      <c r="L256" s="641"/>
      <c r="M256" s="74"/>
      <c r="N256" s="116"/>
      <c r="O256" s="72"/>
      <c r="P256" s="72"/>
      <c r="Q256" s="72"/>
      <c r="R256" s="72"/>
      <c r="S256" s="72"/>
      <c r="T256" s="72"/>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7"/>
      <c r="AQ256" s="313"/>
    </row>
    <row r="257" spans="1:43" s="314" customFormat="1" ht="51" hidden="1" customHeight="1" x14ac:dyDescent="0.2">
      <c r="A257" s="71" t="s">
        <v>15</v>
      </c>
      <c r="B257" s="71" t="s">
        <v>414</v>
      </c>
      <c r="C257" s="71" t="s">
        <v>241</v>
      </c>
      <c r="D257" s="303" t="s">
        <v>635</v>
      </c>
      <c r="E257" s="72"/>
      <c r="F257" s="72"/>
      <c r="G257" s="72"/>
      <c r="H257" s="72"/>
      <c r="I257" s="92"/>
      <c r="J257" s="72"/>
      <c r="K257" s="72"/>
      <c r="L257" s="641"/>
      <c r="M257" s="74"/>
      <c r="N257" s="117"/>
      <c r="O257" s="72"/>
      <c r="P257" s="72"/>
      <c r="Q257" s="72"/>
      <c r="R257" s="72"/>
      <c r="S257" s="72"/>
      <c r="T257" s="72"/>
      <c r="U257" s="117"/>
      <c r="V257" s="117"/>
      <c r="W257" s="116"/>
      <c r="X257" s="117"/>
      <c r="Y257" s="116"/>
      <c r="Z257" s="116"/>
      <c r="AA257" s="116"/>
      <c r="AB257" s="116"/>
      <c r="AC257" s="116"/>
      <c r="AD257" s="116"/>
      <c r="AE257" s="116"/>
      <c r="AF257" s="116"/>
      <c r="AG257" s="116"/>
      <c r="AH257" s="116"/>
      <c r="AI257" s="116"/>
      <c r="AJ257" s="116"/>
      <c r="AK257" s="116"/>
      <c r="AL257" s="116"/>
      <c r="AM257" s="116"/>
      <c r="AN257" s="116"/>
      <c r="AO257" s="116"/>
      <c r="AP257" s="117"/>
      <c r="AQ257" s="313"/>
    </row>
    <row r="258" spans="1:43" s="314" customFormat="1" ht="38.25" hidden="1" customHeight="1" x14ac:dyDescent="0.2">
      <c r="A258" s="71" t="s">
        <v>15</v>
      </c>
      <c r="B258" s="71" t="s">
        <v>414</v>
      </c>
      <c r="C258" s="71" t="s">
        <v>242</v>
      </c>
      <c r="D258" s="71" t="s">
        <v>636</v>
      </c>
      <c r="E258" s="72"/>
      <c r="F258" s="72"/>
      <c r="G258" s="72"/>
      <c r="H258" s="72"/>
      <c r="I258" s="92"/>
      <c r="J258" s="72"/>
      <c r="K258" s="72"/>
      <c r="L258" s="641"/>
      <c r="M258" s="74"/>
      <c r="N258" s="116"/>
      <c r="O258" s="72"/>
      <c r="P258" s="72"/>
      <c r="Q258" s="72"/>
      <c r="R258" s="72"/>
      <c r="S258" s="72"/>
      <c r="T258" s="72"/>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7"/>
      <c r="AQ258" s="313"/>
    </row>
    <row r="259" spans="1:43" s="301" customFormat="1" ht="63.75" hidden="1" customHeight="1" x14ac:dyDescent="0.2">
      <c r="A259" s="71" t="s">
        <v>15</v>
      </c>
      <c r="B259" s="71" t="s">
        <v>419</v>
      </c>
      <c r="C259" s="71" t="s">
        <v>243</v>
      </c>
      <c r="D259" s="71" t="s">
        <v>637</v>
      </c>
      <c r="E259" s="72"/>
      <c r="F259" s="72"/>
      <c r="G259" s="72"/>
      <c r="H259" s="72"/>
      <c r="I259" s="92"/>
      <c r="J259" s="72"/>
      <c r="K259" s="72"/>
      <c r="L259" s="641"/>
      <c r="M259" s="74"/>
      <c r="N259" s="114"/>
      <c r="O259" s="72"/>
      <c r="P259" s="72"/>
      <c r="Q259" s="72"/>
      <c r="R259" s="72"/>
      <c r="S259" s="72"/>
      <c r="T259" s="72"/>
      <c r="U259" s="114"/>
      <c r="V259" s="114"/>
      <c r="W259" s="114"/>
      <c r="X259" s="115"/>
      <c r="Y259" s="114"/>
      <c r="Z259" s="114"/>
      <c r="AA259" s="114"/>
      <c r="AB259" s="114"/>
      <c r="AC259" s="114"/>
      <c r="AD259" s="114"/>
      <c r="AE259" s="114"/>
      <c r="AF259" s="114"/>
      <c r="AG259" s="114"/>
      <c r="AH259" s="114"/>
      <c r="AI259" s="114"/>
      <c r="AJ259" s="114"/>
      <c r="AK259" s="114"/>
      <c r="AL259" s="114"/>
      <c r="AM259" s="114"/>
      <c r="AN259" s="114"/>
      <c r="AO259" s="114"/>
      <c r="AP259" s="115"/>
      <c r="AQ259" s="64"/>
    </row>
    <row r="260" spans="1:43" s="314" customFormat="1" ht="38.25" hidden="1" customHeight="1" x14ac:dyDescent="0.2">
      <c r="A260" s="71" t="s">
        <v>15</v>
      </c>
      <c r="B260" s="71" t="s">
        <v>420</v>
      </c>
      <c r="C260" s="71" t="s">
        <v>244</v>
      </c>
      <c r="D260" s="71" t="s">
        <v>2571</v>
      </c>
      <c r="E260" s="72"/>
      <c r="F260" s="72"/>
      <c r="G260" s="72"/>
      <c r="H260" s="72"/>
      <c r="I260" s="92"/>
      <c r="J260" s="72"/>
      <c r="K260" s="72"/>
      <c r="L260" s="641"/>
      <c r="M260" s="74"/>
      <c r="N260" s="116"/>
      <c r="O260" s="72"/>
      <c r="P260" s="72"/>
      <c r="Q260" s="72"/>
      <c r="R260" s="72"/>
      <c r="S260" s="72"/>
      <c r="T260" s="72"/>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7"/>
      <c r="AQ260" s="313"/>
    </row>
    <row r="261" spans="1:43" s="301" customFormat="1" ht="51" hidden="1" customHeight="1" x14ac:dyDescent="0.2">
      <c r="A261" s="71" t="s">
        <v>15</v>
      </c>
      <c r="B261" s="71" t="s">
        <v>422</v>
      </c>
      <c r="C261" s="71" t="s">
        <v>245</v>
      </c>
      <c r="D261" s="71" t="s">
        <v>638</v>
      </c>
      <c r="E261" s="72"/>
      <c r="F261" s="72"/>
      <c r="G261" s="72"/>
      <c r="H261" s="72"/>
      <c r="I261" s="92"/>
      <c r="J261" s="72"/>
      <c r="K261" s="72"/>
      <c r="L261" s="641"/>
      <c r="M261" s="74"/>
      <c r="N261" s="114"/>
      <c r="O261" s="72"/>
      <c r="P261" s="72"/>
      <c r="Q261" s="72"/>
      <c r="R261" s="72"/>
      <c r="S261" s="72"/>
      <c r="T261" s="72"/>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5"/>
      <c r="AQ261" s="64"/>
    </row>
    <row r="262" spans="1:43" s="301" customFormat="1" ht="38.25" hidden="1" customHeight="1" x14ac:dyDescent="0.2">
      <c r="A262" s="71" t="s">
        <v>15</v>
      </c>
      <c r="B262" s="71" t="s">
        <v>418</v>
      </c>
      <c r="C262" s="71" t="s">
        <v>245</v>
      </c>
      <c r="D262" s="71" t="s">
        <v>639</v>
      </c>
      <c r="E262" s="116"/>
      <c r="F262" s="116"/>
      <c r="G262" s="116"/>
      <c r="H262" s="72"/>
      <c r="I262" s="92"/>
      <c r="J262" s="72"/>
      <c r="K262" s="72"/>
      <c r="L262" s="641"/>
      <c r="M262" s="74"/>
      <c r="N262" s="114"/>
      <c r="O262" s="72"/>
      <c r="P262" s="72"/>
      <c r="Q262" s="72"/>
      <c r="R262" s="72"/>
      <c r="S262" s="72"/>
      <c r="T262" s="72"/>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5"/>
      <c r="AQ262" s="64"/>
    </row>
    <row r="263" spans="1:43" ht="38.25" hidden="1" customHeight="1" x14ac:dyDescent="0.2">
      <c r="A263" s="65"/>
      <c r="B263" s="84"/>
      <c r="C263" s="59"/>
      <c r="D263" s="5"/>
      <c r="E263" s="72"/>
      <c r="F263" s="72"/>
      <c r="G263" s="72"/>
      <c r="H263" s="72"/>
      <c r="I263" s="92"/>
      <c r="J263" s="72"/>
      <c r="K263" s="72"/>
      <c r="L263" s="641"/>
      <c r="M263" s="74"/>
      <c r="O263" s="72"/>
      <c r="P263" s="72"/>
      <c r="Q263" s="72"/>
      <c r="R263" s="72"/>
      <c r="S263" s="72"/>
      <c r="T263" s="72"/>
    </row>
    <row r="264" spans="1:43" s="314" customFormat="1" ht="38.25" hidden="1" customHeight="1" x14ac:dyDescent="0.2">
      <c r="A264" s="71" t="s">
        <v>5</v>
      </c>
      <c r="B264" s="71" t="s">
        <v>423</v>
      </c>
      <c r="C264" s="71" t="s">
        <v>246</v>
      </c>
      <c r="D264" s="71" t="s">
        <v>640</v>
      </c>
      <c r="E264" s="72"/>
      <c r="F264" s="72"/>
      <c r="G264" s="72"/>
      <c r="H264" s="72"/>
      <c r="I264" s="92"/>
      <c r="J264" s="72"/>
      <c r="K264" s="72"/>
      <c r="L264" s="641"/>
      <c r="M264" s="74"/>
      <c r="N264" s="116"/>
      <c r="O264" s="72"/>
      <c r="P264" s="72"/>
      <c r="Q264" s="72"/>
      <c r="R264" s="72"/>
      <c r="S264" s="72"/>
      <c r="T264" s="72"/>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7"/>
      <c r="AQ264" s="313"/>
    </row>
    <row r="265" spans="1:43" s="314" customFormat="1" ht="38.25" hidden="1" customHeight="1" x14ac:dyDescent="0.2">
      <c r="A265" s="71" t="s">
        <v>5</v>
      </c>
      <c r="B265" s="71" t="s">
        <v>423</v>
      </c>
      <c r="C265" s="71" t="s">
        <v>247</v>
      </c>
      <c r="D265" s="71" t="s">
        <v>641</v>
      </c>
      <c r="E265" s="72"/>
      <c r="F265" s="72"/>
      <c r="G265" s="72"/>
      <c r="H265" s="72"/>
      <c r="I265" s="92"/>
      <c r="J265" s="72"/>
      <c r="K265" s="72"/>
      <c r="L265" s="641"/>
      <c r="M265" s="74"/>
      <c r="N265" s="116"/>
      <c r="O265" s="72"/>
      <c r="P265" s="72"/>
      <c r="Q265" s="72"/>
      <c r="R265" s="72"/>
      <c r="S265" s="72"/>
      <c r="T265" s="72"/>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7"/>
      <c r="AQ265" s="313"/>
    </row>
    <row r="266" spans="1:43" s="314" customFormat="1" ht="38.25" hidden="1" customHeight="1" x14ac:dyDescent="0.2">
      <c r="A266" s="71" t="s">
        <v>5</v>
      </c>
      <c r="B266" s="71" t="s">
        <v>423</v>
      </c>
      <c r="C266" s="71" t="s">
        <v>248</v>
      </c>
      <c r="D266" s="303" t="s">
        <v>642</v>
      </c>
      <c r="E266" s="72"/>
      <c r="F266" s="72"/>
      <c r="G266" s="72"/>
      <c r="H266" s="72"/>
      <c r="I266" s="92"/>
      <c r="J266" s="72"/>
      <c r="K266" s="72"/>
      <c r="L266" s="641"/>
      <c r="M266" s="74"/>
      <c r="N266" s="116"/>
      <c r="O266" s="72"/>
      <c r="P266" s="72"/>
      <c r="Q266" s="72"/>
      <c r="R266" s="72"/>
      <c r="S266" s="72"/>
      <c r="T266" s="72"/>
      <c r="U266" s="117"/>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7"/>
      <c r="AQ266" s="313"/>
    </row>
    <row r="267" spans="1:43" s="314" customFormat="1" ht="38.25" hidden="1" customHeight="1" x14ac:dyDescent="0.2">
      <c r="A267" s="71" t="s">
        <v>5</v>
      </c>
      <c r="B267" s="71" t="s">
        <v>423</v>
      </c>
      <c r="C267" s="71" t="s">
        <v>249</v>
      </c>
      <c r="D267" s="303" t="s">
        <v>2314</v>
      </c>
      <c r="E267" s="72"/>
      <c r="F267" s="72"/>
      <c r="G267" s="72"/>
      <c r="H267" s="72"/>
      <c r="I267" s="92"/>
      <c r="J267" s="72"/>
      <c r="K267" s="72"/>
      <c r="L267" s="641"/>
      <c r="M267" s="74"/>
      <c r="N267" s="116"/>
      <c r="O267" s="72"/>
      <c r="P267" s="72"/>
      <c r="Q267" s="72"/>
      <c r="R267" s="72"/>
      <c r="S267" s="72"/>
      <c r="T267" s="72"/>
      <c r="U267" s="117"/>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7"/>
      <c r="AQ267" s="313"/>
    </row>
    <row r="268" spans="1:43" s="314" customFormat="1" ht="63" hidden="1" customHeight="1" x14ac:dyDescent="0.2">
      <c r="A268" s="71" t="s">
        <v>5</v>
      </c>
      <c r="B268" s="71" t="s">
        <v>423</v>
      </c>
      <c r="C268" s="71" t="s">
        <v>250</v>
      </c>
      <c r="D268" s="71" t="s">
        <v>643</v>
      </c>
      <c r="E268" s="72"/>
      <c r="F268" s="72"/>
      <c r="G268" s="72"/>
      <c r="H268" s="72"/>
      <c r="I268" s="92"/>
      <c r="J268" s="72"/>
      <c r="K268" s="72"/>
      <c r="L268" s="641"/>
      <c r="M268" s="74"/>
      <c r="N268" s="116"/>
      <c r="O268" s="72"/>
      <c r="P268" s="72"/>
      <c r="Q268" s="72"/>
      <c r="R268" s="72"/>
      <c r="S268" s="72"/>
      <c r="T268" s="72"/>
      <c r="U268" s="117"/>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7"/>
      <c r="AQ268" s="313"/>
    </row>
    <row r="269" spans="1:43" s="314" customFormat="1" ht="38.25" hidden="1" customHeight="1" x14ac:dyDescent="0.2">
      <c r="A269" s="71" t="s">
        <v>5</v>
      </c>
      <c r="B269" s="71" t="s">
        <v>423</v>
      </c>
      <c r="C269" s="71" t="s">
        <v>251</v>
      </c>
      <c r="D269" s="303" t="s">
        <v>2315</v>
      </c>
      <c r="E269" s="72"/>
      <c r="F269" s="72"/>
      <c r="G269" s="72"/>
      <c r="H269" s="72"/>
      <c r="I269" s="92"/>
      <c r="J269" s="72"/>
      <c r="K269" s="72"/>
      <c r="L269" s="641"/>
      <c r="M269" s="74"/>
      <c r="N269" s="116"/>
      <c r="O269" s="72"/>
      <c r="P269" s="72"/>
      <c r="Q269" s="72"/>
      <c r="R269" s="72"/>
      <c r="S269" s="72"/>
      <c r="T269" s="72"/>
      <c r="U269" s="117"/>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7"/>
      <c r="AQ269" s="313"/>
    </row>
    <row r="270" spans="1:43" s="314" customFormat="1" ht="409.5" hidden="1" x14ac:dyDescent="0.2">
      <c r="A270" s="71" t="s">
        <v>5</v>
      </c>
      <c r="B270" s="71" t="s">
        <v>424</v>
      </c>
      <c r="C270" s="71" t="s">
        <v>252</v>
      </c>
      <c r="D270" s="303" t="s">
        <v>2316</v>
      </c>
      <c r="E270" s="72"/>
      <c r="F270" s="72"/>
      <c r="G270" s="72"/>
      <c r="H270" s="72"/>
      <c r="I270" s="92"/>
      <c r="J270" s="72"/>
      <c r="K270" s="72"/>
      <c r="L270" s="641"/>
      <c r="M270" s="74"/>
      <c r="N270" s="116"/>
      <c r="O270" s="72"/>
      <c r="P270" s="72"/>
      <c r="Q270" s="72"/>
      <c r="R270" s="72"/>
      <c r="S270" s="72"/>
      <c r="T270" s="72"/>
      <c r="U270" s="116"/>
      <c r="V270" s="118"/>
      <c r="W270" s="116"/>
      <c r="X270" s="116"/>
      <c r="Y270" s="116"/>
      <c r="Z270" s="116"/>
      <c r="AA270" s="116"/>
      <c r="AB270" s="116"/>
      <c r="AC270" s="116"/>
      <c r="AD270" s="116"/>
      <c r="AE270" s="116"/>
      <c r="AF270" s="116"/>
      <c r="AG270" s="116"/>
      <c r="AH270" s="116"/>
      <c r="AI270" s="116"/>
      <c r="AJ270" s="116"/>
      <c r="AK270" s="116"/>
      <c r="AL270" s="116"/>
      <c r="AM270" s="116"/>
      <c r="AN270" s="116"/>
      <c r="AO270" s="116"/>
      <c r="AP270" s="409"/>
    </row>
    <row r="271" spans="1:43" s="314" customFormat="1" ht="51" hidden="1" customHeight="1" x14ac:dyDescent="0.2">
      <c r="A271" s="71" t="s">
        <v>5</v>
      </c>
      <c r="B271" s="71" t="s">
        <v>424</v>
      </c>
      <c r="C271" s="71" t="s">
        <v>253</v>
      </c>
      <c r="D271" s="303" t="s">
        <v>2317</v>
      </c>
      <c r="E271" s="72"/>
      <c r="F271" s="72"/>
      <c r="G271" s="72"/>
      <c r="H271" s="72"/>
      <c r="I271" s="92"/>
      <c r="J271" s="72"/>
      <c r="K271" s="72"/>
      <c r="L271" s="641"/>
      <c r="M271" s="74"/>
      <c r="N271" s="116"/>
      <c r="O271" s="72"/>
      <c r="P271" s="72"/>
      <c r="Q271" s="72"/>
      <c r="R271" s="146"/>
      <c r="S271" s="72"/>
      <c r="T271" s="72"/>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7"/>
    </row>
    <row r="272" spans="1:43" s="314" customFormat="1" ht="38.25" hidden="1" customHeight="1" x14ac:dyDescent="0.2">
      <c r="A272" s="71" t="s">
        <v>5</v>
      </c>
      <c r="B272" s="71" t="s">
        <v>424</v>
      </c>
      <c r="C272" s="71" t="s">
        <v>254</v>
      </c>
      <c r="D272" s="71" t="s">
        <v>644</v>
      </c>
      <c r="E272" s="72"/>
      <c r="F272" s="72"/>
      <c r="G272" s="72"/>
      <c r="H272" s="72"/>
      <c r="I272" s="92"/>
      <c r="J272" s="72"/>
      <c r="K272" s="72"/>
      <c r="L272" s="641"/>
      <c r="M272" s="74"/>
      <c r="N272" s="116"/>
      <c r="O272" s="72"/>
      <c r="P272" s="72"/>
      <c r="Q272" s="72"/>
      <c r="R272" s="146"/>
      <c r="S272" s="72"/>
      <c r="T272" s="72"/>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7"/>
    </row>
    <row r="273" spans="1:43" ht="38.25" hidden="1" customHeight="1" x14ac:dyDescent="0.2">
      <c r="A273" s="65"/>
      <c r="B273" s="5"/>
      <c r="C273" s="59"/>
      <c r="D273" s="5"/>
      <c r="E273" s="72"/>
      <c r="F273" s="72"/>
      <c r="G273" s="72"/>
      <c r="H273" s="72"/>
      <c r="I273" s="92"/>
      <c r="J273" s="72"/>
      <c r="K273" s="72"/>
      <c r="L273" s="641"/>
      <c r="M273" s="74"/>
      <c r="O273" s="72"/>
      <c r="P273" s="72"/>
      <c r="Q273" s="72"/>
      <c r="R273" s="72"/>
      <c r="S273" s="72"/>
      <c r="T273" s="72"/>
      <c r="U273" s="115"/>
    </row>
    <row r="274" spans="1:43" s="314" customFormat="1" ht="139.5" hidden="1" customHeight="1" x14ac:dyDescent="0.2">
      <c r="A274" s="71" t="s">
        <v>10</v>
      </c>
      <c r="B274" s="71" t="s">
        <v>426</v>
      </c>
      <c r="C274" s="71" t="s">
        <v>256</v>
      </c>
      <c r="D274" s="303" t="s">
        <v>645</v>
      </c>
      <c r="E274" s="72"/>
      <c r="F274" s="72"/>
      <c r="G274" s="72"/>
      <c r="H274" s="72"/>
      <c r="I274" s="92"/>
      <c r="J274" s="72"/>
      <c r="K274" s="72"/>
      <c r="L274" s="641"/>
      <c r="M274" s="74"/>
      <c r="N274" s="116"/>
      <c r="O274" s="72"/>
      <c r="P274" s="72"/>
      <c r="Q274" s="72"/>
      <c r="R274" s="72"/>
      <c r="S274" s="72"/>
      <c r="T274" s="72"/>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7"/>
      <c r="AQ274" s="313"/>
    </row>
    <row r="275" spans="1:43" s="314" customFormat="1" ht="42" hidden="1" customHeight="1" x14ac:dyDescent="0.2">
      <c r="A275" s="71" t="s">
        <v>10</v>
      </c>
      <c r="B275" s="71" t="s">
        <v>427</v>
      </c>
      <c r="C275" s="71" t="s">
        <v>257</v>
      </c>
      <c r="D275" s="303" t="s">
        <v>646</v>
      </c>
      <c r="E275" s="72"/>
      <c r="F275" s="72"/>
      <c r="G275" s="72"/>
      <c r="H275" s="72"/>
      <c r="I275" s="92"/>
      <c r="J275" s="72"/>
      <c r="K275" s="72"/>
      <c r="L275" s="641"/>
      <c r="M275" s="74"/>
      <c r="N275" s="116"/>
      <c r="O275" s="72"/>
      <c r="P275" s="72"/>
      <c r="Q275" s="72"/>
      <c r="R275" s="72"/>
      <c r="S275" s="72"/>
      <c r="T275" s="72"/>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7"/>
      <c r="AQ275" s="313"/>
    </row>
    <row r="276" spans="1:43" s="314" customFormat="1" ht="56.25" hidden="1" customHeight="1" x14ac:dyDescent="0.2">
      <c r="A276" s="71" t="s">
        <v>10</v>
      </c>
      <c r="B276" s="71" t="s">
        <v>428</v>
      </c>
      <c r="C276" s="71" t="s">
        <v>258</v>
      </c>
      <c r="D276" s="71" t="s">
        <v>2580</v>
      </c>
      <c r="E276" s="72"/>
      <c r="F276" s="72"/>
      <c r="G276" s="72"/>
      <c r="H276" s="71"/>
      <c r="I276" s="92"/>
      <c r="J276" s="72"/>
      <c r="K276" s="72"/>
      <c r="L276" s="641"/>
      <c r="M276" s="74"/>
      <c r="N276" s="116"/>
      <c r="O276" s="72"/>
      <c r="P276" s="72"/>
      <c r="Q276" s="72"/>
      <c r="R276" s="72"/>
      <c r="S276" s="72"/>
      <c r="T276" s="72"/>
      <c r="U276" s="118"/>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7"/>
      <c r="AQ276" s="313"/>
    </row>
    <row r="277" spans="1:43" s="314" customFormat="1" ht="38.25" hidden="1" x14ac:dyDescent="0.2">
      <c r="A277" s="71" t="s">
        <v>10</v>
      </c>
      <c r="B277" s="71" t="s">
        <v>425</v>
      </c>
      <c r="C277" s="71" t="s">
        <v>259</v>
      </c>
      <c r="D277" s="303" t="s">
        <v>2587</v>
      </c>
      <c r="E277" s="72"/>
      <c r="F277" s="92"/>
      <c r="G277" s="92"/>
      <c r="H277" s="72"/>
      <c r="I277" s="92"/>
      <c r="J277" s="72"/>
      <c r="K277" s="72"/>
      <c r="L277" s="658"/>
      <c r="M277" s="74"/>
      <c r="N277" s="116"/>
      <c r="O277" s="72"/>
      <c r="P277" s="72"/>
      <c r="Q277" s="72"/>
      <c r="R277" s="146"/>
      <c r="S277" s="72"/>
      <c r="T277" s="72"/>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7"/>
      <c r="AQ277" s="313"/>
    </row>
    <row r="278" spans="1:43" s="314" customFormat="1" ht="114.75" hidden="1" customHeight="1" x14ac:dyDescent="0.2">
      <c r="A278" s="71" t="s">
        <v>10</v>
      </c>
      <c r="B278" s="71" t="s">
        <v>428</v>
      </c>
      <c r="C278" s="71" t="s">
        <v>260</v>
      </c>
      <c r="D278" s="303" t="s">
        <v>647</v>
      </c>
      <c r="E278" s="72"/>
      <c r="F278" s="72"/>
      <c r="G278" s="72"/>
      <c r="H278" s="71"/>
      <c r="I278" s="92"/>
      <c r="J278" s="72"/>
      <c r="K278" s="72"/>
      <c r="L278" s="641"/>
      <c r="M278" s="74"/>
      <c r="N278" s="116"/>
      <c r="O278" s="72"/>
      <c r="P278" s="72"/>
      <c r="Q278" s="72"/>
      <c r="R278" s="72"/>
      <c r="S278" s="72"/>
      <c r="T278" s="72"/>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7"/>
      <c r="AQ278" s="313"/>
    </row>
    <row r="279" spans="1:43" s="305" customFormat="1" ht="38.25" hidden="1" customHeight="1" x14ac:dyDescent="0.2">
      <c r="A279" s="4" t="s">
        <v>10</v>
      </c>
      <c r="B279" s="84" t="s">
        <v>427</v>
      </c>
      <c r="C279" s="71" t="s">
        <v>261</v>
      </c>
      <c r="D279" s="84" t="s">
        <v>648</v>
      </c>
      <c r="E279" s="72"/>
      <c r="F279" s="72"/>
      <c r="G279" s="72"/>
      <c r="H279" s="72"/>
      <c r="I279" s="92"/>
      <c r="J279" s="72"/>
      <c r="K279" s="72"/>
      <c r="L279" s="641"/>
      <c r="M279" s="74"/>
      <c r="N279" s="116"/>
      <c r="O279" s="72"/>
      <c r="P279" s="72"/>
      <c r="Q279" s="72"/>
      <c r="R279" s="72"/>
      <c r="S279" s="72"/>
      <c r="T279" s="72"/>
      <c r="U279" s="116"/>
      <c r="V279" s="116"/>
      <c r="W279" s="116"/>
      <c r="X279" s="116"/>
      <c r="Y279" s="116"/>
      <c r="Z279" s="116"/>
      <c r="AA279" s="116"/>
      <c r="AB279" s="116"/>
      <c r="AC279" s="116"/>
      <c r="AD279" s="116"/>
      <c r="AE279" s="116"/>
      <c r="AF279" s="116"/>
      <c r="AG279" s="116"/>
      <c r="AH279" s="116"/>
      <c r="AI279" s="312"/>
      <c r="AJ279" s="116"/>
      <c r="AK279" s="116"/>
      <c r="AL279" s="116"/>
      <c r="AM279" s="116"/>
      <c r="AN279" s="116"/>
      <c r="AO279" s="116"/>
      <c r="AP279" s="117"/>
      <c r="AQ279" s="304"/>
    </row>
    <row r="280" spans="1:43" s="305" customFormat="1" ht="38.25" hidden="1" customHeight="1" x14ac:dyDescent="0.2">
      <c r="A280" s="4" t="s">
        <v>10</v>
      </c>
      <c r="B280" s="84" t="s">
        <v>427</v>
      </c>
      <c r="C280" s="71" t="s">
        <v>262</v>
      </c>
      <c r="D280" s="84" t="s">
        <v>649</v>
      </c>
      <c r="E280" s="72"/>
      <c r="F280" s="72"/>
      <c r="G280" s="72"/>
      <c r="H280" s="72"/>
      <c r="I280" s="92"/>
      <c r="J280" s="72"/>
      <c r="K280" s="72"/>
      <c r="L280" s="641"/>
      <c r="M280" s="74"/>
      <c r="N280" s="116"/>
      <c r="O280" s="72"/>
      <c r="P280" s="72"/>
      <c r="Q280" s="72"/>
      <c r="R280" s="72"/>
      <c r="S280" s="72"/>
      <c r="T280" s="72"/>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7"/>
      <c r="AQ280" s="304"/>
    </row>
    <row r="281" spans="1:43" s="170" customFormat="1" ht="79.5" hidden="1" customHeight="1" x14ac:dyDescent="0.2">
      <c r="A281" s="163"/>
      <c r="B281" s="164"/>
      <c r="C281" s="165"/>
      <c r="D281" s="165"/>
      <c r="E281" s="180"/>
      <c r="F281" s="180"/>
      <c r="G281" s="180"/>
      <c r="H281" s="180"/>
      <c r="I281" s="180"/>
      <c r="J281" s="180"/>
      <c r="K281" s="180"/>
      <c r="L281" s="659"/>
      <c r="M281" s="181"/>
      <c r="N281" s="166"/>
      <c r="O281" s="180"/>
      <c r="P281" s="180"/>
      <c r="Q281" s="180"/>
      <c r="R281" s="182"/>
      <c r="S281" s="180"/>
      <c r="T281" s="180"/>
      <c r="U281" s="174"/>
      <c r="V281" s="166"/>
      <c r="W281" s="166"/>
      <c r="X281" s="166"/>
      <c r="Y281" s="166"/>
      <c r="Z281" s="166"/>
      <c r="AA281" s="166"/>
      <c r="AB281" s="166"/>
      <c r="AC281" s="166"/>
      <c r="AD281" s="166"/>
      <c r="AE281" s="166"/>
      <c r="AF281" s="166"/>
      <c r="AG281" s="166"/>
      <c r="AH281" s="166"/>
      <c r="AI281" s="183"/>
      <c r="AJ281" s="183"/>
      <c r="AK281" s="166"/>
      <c r="AL281" s="166"/>
      <c r="AM281" s="166"/>
      <c r="AN281" s="166"/>
      <c r="AO281" s="166"/>
      <c r="AP281" s="168"/>
      <c r="AQ281" s="169"/>
    </row>
    <row r="282" spans="1:43" s="170" customFormat="1" ht="90" hidden="1" customHeight="1" x14ac:dyDescent="0.2">
      <c r="A282" s="163"/>
      <c r="B282" s="164"/>
      <c r="C282" s="165"/>
      <c r="D282" s="165"/>
      <c r="E282" s="180"/>
      <c r="F282" s="180"/>
      <c r="G282" s="180"/>
      <c r="H282" s="180"/>
      <c r="I282" s="180"/>
      <c r="J282" s="180"/>
      <c r="K282" s="180"/>
      <c r="L282" s="653"/>
      <c r="M282" s="181"/>
      <c r="N282" s="166"/>
      <c r="O282" s="180"/>
      <c r="P282" s="180"/>
      <c r="Q282" s="180"/>
      <c r="R282" s="184"/>
      <c r="S282" s="180"/>
      <c r="T282" s="180"/>
      <c r="U282" s="166"/>
      <c r="V282" s="166"/>
      <c r="W282" s="166"/>
      <c r="X282" s="166"/>
      <c r="Y282" s="166"/>
      <c r="Z282" s="166"/>
      <c r="AA282" s="166"/>
      <c r="AB282" s="166"/>
      <c r="AC282" s="166"/>
      <c r="AD282" s="166"/>
      <c r="AE282" s="166"/>
      <c r="AF282" s="166"/>
      <c r="AG282" s="166"/>
      <c r="AH282" s="166"/>
      <c r="AI282" s="183"/>
      <c r="AJ282" s="183"/>
      <c r="AK282" s="166"/>
      <c r="AL282" s="166"/>
      <c r="AM282" s="166"/>
      <c r="AN282" s="166"/>
      <c r="AO282" s="166"/>
      <c r="AP282" s="168"/>
      <c r="AQ282" s="169"/>
    </row>
    <row r="283" spans="1:43" s="314" customFormat="1" ht="63.75" hidden="1" customHeight="1" x14ac:dyDescent="0.2">
      <c r="A283" s="71" t="s">
        <v>16</v>
      </c>
      <c r="B283" s="71" t="s">
        <v>430</v>
      </c>
      <c r="C283" s="71" t="s">
        <v>263</v>
      </c>
      <c r="D283" s="303" t="s">
        <v>650</v>
      </c>
      <c r="E283" s="72"/>
      <c r="F283" s="72"/>
      <c r="G283" s="72"/>
      <c r="H283" s="72"/>
      <c r="I283" s="92"/>
      <c r="J283" s="72"/>
      <c r="K283" s="72"/>
      <c r="L283" s="660"/>
      <c r="M283" s="74"/>
      <c r="N283" s="74"/>
      <c r="O283" s="72"/>
      <c r="P283" s="72"/>
      <c r="Q283" s="72"/>
      <c r="R283" s="72"/>
      <c r="S283" s="72"/>
      <c r="T283" s="72"/>
      <c r="U283" s="72"/>
      <c r="V283" s="72"/>
      <c r="W283" s="72"/>
      <c r="X283" s="72"/>
      <c r="Y283" s="92"/>
      <c r="Z283" s="72"/>
      <c r="AA283" s="72"/>
      <c r="AB283" s="72"/>
      <c r="AC283" s="72"/>
      <c r="AD283" s="72"/>
      <c r="AE283" s="72"/>
      <c r="AF283" s="116"/>
      <c r="AG283" s="116"/>
      <c r="AH283" s="116"/>
      <c r="AI283" s="116"/>
      <c r="AJ283" s="116"/>
      <c r="AK283" s="116"/>
      <c r="AL283" s="116"/>
      <c r="AM283" s="116"/>
      <c r="AN283" s="116"/>
      <c r="AO283" s="131"/>
      <c r="AP283" s="131"/>
      <c r="AQ283" s="313"/>
    </row>
    <row r="284" spans="1:43" s="314" customFormat="1" ht="90" hidden="1" customHeight="1" x14ac:dyDescent="0.2">
      <c r="A284" s="325" t="s">
        <v>16</v>
      </c>
      <c r="B284" s="325" t="s">
        <v>429</v>
      </c>
      <c r="C284" s="325" t="s">
        <v>2319</v>
      </c>
      <c r="D284" s="325" t="s">
        <v>651</v>
      </c>
      <c r="E284" s="595"/>
      <c r="F284" s="595"/>
      <c r="G284" s="595"/>
      <c r="H284" s="595"/>
      <c r="I284" s="109"/>
      <c r="J284" s="595"/>
      <c r="K284" s="595"/>
      <c r="L284" s="665"/>
      <c r="M284" s="665"/>
      <c r="N284" s="116"/>
      <c r="O284" s="595"/>
      <c r="P284" s="595"/>
      <c r="Q284" s="595"/>
      <c r="R284" s="666"/>
      <c r="S284" s="595"/>
      <c r="T284" s="595"/>
      <c r="U284" s="116"/>
      <c r="V284" s="116"/>
      <c r="W284" s="116"/>
      <c r="X284" s="116"/>
      <c r="Y284" s="116"/>
      <c r="Z284" s="116"/>
      <c r="AA284" s="116"/>
      <c r="AB284" s="116"/>
      <c r="AC284" s="116"/>
      <c r="AD284" s="116"/>
      <c r="AE284" s="116"/>
      <c r="AF284" s="116"/>
      <c r="AG284" s="116"/>
      <c r="AH284" s="116"/>
      <c r="AI284" s="667"/>
      <c r="AJ284" s="667"/>
      <c r="AK284" s="116"/>
      <c r="AL284" s="116"/>
      <c r="AM284" s="116"/>
      <c r="AN284" s="116"/>
      <c r="AO284" s="116"/>
      <c r="AP284" s="116"/>
    </row>
    <row r="285" spans="1:43" ht="90" hidden="1" customHeight="1" x14ac:dyDescent="0.2">
      <c r="A285" s="65"/>
      <c r="B285" s="5"/>
      <c r="C285" s="59"/>
      <c r="D285" s="59"/>
      <c r="E285" s="107"/>
      <c r="F285" s="107"/>
      <c r="G285" s="107"/>
      <c r="H285" s="107"/>
      <c r="I285" s="109"/>
      <c r="J285" s="107"/>
      <c r="K285" s="107"/>
      <c r="L285" s="641"/>
      <c r="M285" s="108"/>
      <c r="O285" s="107"/>
      <c r="P285" s="107"/>
      <c r="Q285" s="107"/>
      <c r="R285" s="151"/>
      <c r="S285" s="107"/>
      <c r="T285" s="107"/>
      <c r="AI285" s="127"/>
      <c r="AJ285" s="127"/>
    </row>
    <row r="286" spans="1:43" ht="114.75" hidden="1" customHeight="1" x14ac:dyDescent="0.2">
      <c r="A286" s="65"/>
      <c r="B286" s="5"/>
      <c r="C286" s="59"/>
      <c r="D286" s="59"/>
      <c r="E286" s="107"/>
      <c r="F286" s="107"/>
      <c r="G286" s="107"/>
      <c r="H286" s="107"/>
      <c r="I286" s="109"/>
      <c r="J286" s="107"/>
      <c r="K286" s="107"/>
      <c r="L286" s="641"/>
      <c r="M286" s="108"/>
      <c r="O286" s="107"/>
      <c r="P286" s="107"/>
      <c r="Q286" s="107"/>
      <c r="R286" s="151"/>
      <c r="S286" s="107"/>
      <c r="T286" s="107"/>
    </row>
    <row r="287" spans="1:43" ht="114.75" hidden="1" customHeight="1" x14ac:dyDescent="0.2">
      <c r="A287" s="65"/>
      <c r="B287" s="5"/>
      <c r="C287" s="59"/>
      <c r="D287" s="59"/>
      <c r="E287" s="107"/>
      <c r="F287" s="107"/>
      <c r="G287" s="107"/>
      <c r="H287" s="107"/>
      <c r="I287" s="109"/>
      <c r="J287" s="107"/>
      <c r="K287" s="107"/>
      <c r="L287" s="641"/>
      <c r="M287" s="108"/>
      <c r="O287" s="107"/>
      <c r="P287" s="107"/>
      <c r="Q287" s="107"/>
      <c r="R287" s="151"/>
      <c r="S287" s="107"/>
      <c r="T287" s="107"/>
    </row>
    <row r="288" spans="1:43" s="444" customFormat="1" ht="90" hidden="1" customHeight="1" x14ac:dyDescent="0.2">
      <c r="A288" s="325" t="s">
        <v>16</v>
      </c>
      <c r="B288" s="325" t="s">
        <v>429</v>
      </c>
      <c r="C288" s="325" t="s">
        <v>264</v>
      </c>
      <c r="D288" s="325" t="s">
        <v>1553</v>
      </c>
      <c r="E288" s="595"/>
      <c r="F288" s="595"/>
      <c r="G288" s="595"/>
      <c r="H288" s="595"/>
      <c r="I288" s="109"/>
      <c r="J288" s="595"/>
      <c r="K288" s="595"/>
      <c r="L288" s="665"/>
      <c r="M288" s="665"/>
      <c r="N288" s="116"/>
      <c r="O288" s="595"/>
      <c r="P288" s="595"/>
      <c r="Q288" s="595"/>
      <c r="R288" s="666"/>
      <c r="S288" s="595"/>
      <c r="T288" s="595"/>
      <c r="U288" s="116"/>
      <c r="V288" s="116"/>
      <c r="W288" s="116"/>
      <c r="X288" s="116"/>
      <c r="Y288" s="116"/>
      <c r="Z288" s="116"/>
      <c r="AA288" s="116"/>
      <c r="AB288" s="116"/>
      <c r="AC288" s="116"/>
      <c r="AD288" s="116"/>
      <c r="AE288" s="116"/>
      <c r="AF288" s="116"/>
      <c r="AG288" s="116"/>
      <c r="AH288" s="116"/>
      <c r="AI288" s="667"/>
      <c r="AJ288" s="667"/>
      <c r="AK288" s="116"/>
      <c r="AL288" s="116"/>
      <c r="AM288" s="116"/>
      <c r="AN288" s="116"/>
      <c r="AO288" s="116"/>
      <c r="AP288" s="116"/>
    </row>
    <row r="289" spans="1:43" s="305" customFormat="1" ht="90" hidden="1" customHeight="1" x14ac:dyDescent="0.2">
      <c r="A289" s="664" t="s">
        <v>16</v>
      </c>
      <c r="B289" s="325" t="s">
        <v>429</v>
      </c>
      <c r="C289" s="325" t="s">
        <v>265</v>
      </c>
      <c r="D289" s="325" t="s">
        <v>652</v>
      </c>
      <c r="E289" s="595"/>
      <c r="F289" s="595"/>
      <c r="G289" s="595"/>
      <c r="H289" s="595"/>
      <c r="I289" s="109"/>
      <c r="J289" s="595"/>
      <c r="K289" s="595"/>
      <c r="L289" s="665"/>
      <c r="M289" s="665"/>
      <c r="N289" s="116"/>
      <c r="O289" s="595"/>
      <c r="P289" s="595"/>
      <c r="Q289" s="595"/>
      <c r="R289" s="666"/>
      <c r="S289" s="595"/>
      <c r="T289" s="595"/>
      <c r="U289" s="116"/>
      <c r="V289" s="116"/>
      <c r="W289" s="116"/>
      <c r="X289" s="116"/>
      <c r="Y289" s="116"/>
      <c r="Z289" s="116"/>
      <c r="AA289" s="116"/>
      <c r="AB289" s="116"/>
      <c r="AC289" s="116"/>
      <c r="AD289" s="116"/>
      <c r="AE289" s="116"/>
      <c r="AF289" s="116"/>
      <c r="AG289" s="116"/>
      <c r="AH289" s="116"/>
      <c r="AI289" s="667"/>
      <c r="AJ289" s="667"/>
      <c r="AK289" s="116"/>
      <c r="AL289" s="116"/>
      <c r="AM289" s="116"/>
      <c r="AN289" s="116"/>
      <c r="AO289" s="116"/>
      <c r="AP289" s="116"/>
      <c r="AQ289" s="669"/>
    </row>
    <row r="290" spans="1:43" s="305" customFormat="1" ht="114.75" hidden="1" customHeight="1" x14ac:dyDescent="0.2">
      <c r="A290" s="664" t="s">
        <v>16</v>
      </c>
      <c r="B290" s="325" t="s">
        <v>429</v>
      </c>
      <c r="C290" s="325" t="s">
        <v>266</v>
      </c>
      <c r="D290" s="325" t="s">
        <v>2709</v>
      </c>
      <c r="E290" s="595"/>
      <c r="F290" s="595"/>
      <c r="G290" s="595"/>
      <c r="H290" s="595"/>
      <c r="I290" s="109"/>
      <c r="J290" s="595"/>
      <c r="K290" s="595"/>
      <c r="L290" s="665"/>
      <c r="M290" s="665"/>
      <c r="N290" s="116"/>
      <c r="O290" s="595"/>
      <c r="P290" s="595"/>
      <c r="Q290" s="595"/>
      <c r="R290" s="670"/>
      <c r="S290" s="595"/>
      <c r="T290" s="595"/>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671"/>
    </row>
    <row r="291" spans="1:43" s="444" customFormat="1" ht="90" hidden="1" customHeight="1" x14ac:dyDescent="0.2">
      <c r="A291" s="325" t="s">
        <v>16</v>
      </c>
      <c r="B291" s="325" t="s">
        <v>429</v>
      </c>
      <c r="C291" s="325" t="s">
        <v>267</v>
      </c>
      <c r="D291" s="325" t="s">
        <v>653</v>
      </c>
      <c r="E291" s="595"/>
      <c r="F291" s="595"/>
      <c r="G291" s="595"/>
      <c r="H291" s="595"/>
      <c r="I291" s="109"/>
      <c r="J291" s="595"/>
      <c r="K291" s="595"/>
      <c r="L291" s="665"/>
      <c r="M291" s="665"/>
      <c r="N291" s="116"/>
      <c r="O291" s="595"/>
      <c r="P291" s="595"/>
      <c r="Q291" s="595"/>
      <c r="R291" s="666"/>
      <c r="S291" s="595"/>
      <c r="T291" s="595"/>
      <c r="U291" s="116"/>
      <c r="V291" s="116"/>
      <c r="W291" s="116"/>
      <c r="X291" s="116"/>
      <c r="Y291" s="116"/>
      <c r="Z291" s="116"/>
      <c r="AA291" s="116"/>
      <c r="AB291" s="116"/>
      <c r="AC291" s="116"/>
      <c r="AD291" s="116"/>
      <c r="AE291" s="116"/>
      <c r="AF291" s="116"/>
      <c r="AG291" s="116"/>
      <c r="AH291" s="116"/>
      <c r="AI291" s="667"/>
      <c r="AJ291" s="667"/>
      <c r="AK291" s="116"/>
      <c r="AL291" s="116"/>
      <c r="AM291" s="116"/>
      <c r="AN291" s="116"/>
      <c r="AO291" s="116"/>
      <c r="AP291" s="116"/>
    </row>
    <row r="292" spans="1:43" s="444" customFormat="1" ht="90" hidden="1" customHeight="1" x14ac:dyDescent="0.2">
      <c r="A292" s="325" t="s">
        <v>16</v>
      </c>
      <c r="B292" s="325" t="s">
        <v>429</v>
      </c>
      <c r="C292" s="325" t="s">
        <v>268</v>
      </c>
      <c r="D292" s="325" t="s">
        <v>654</v>
      </c>
      <c r="E292" s="595"/>
      <c r="F292" s="595"/>
      <c r="G292" s="595"/>
      <c r="H292" s="595"/>
      <c r="I292" s="109"/>
      <c r="J292" s="595"/>
      <c r="K292" s="595"/>
      <c r="L292" s="665"/>
      <c r="M292" s="665"/>
      <c r="N292" s="116"/>
      <c r="O292" s="595"/>
      <c r="P292" s="595"/>
      <c r="Q292" s="595"/>
      <c r="R292" s="666"/>
      <c r="S292" s="595"/>
      <c r="T292" s="595"/>
      <c r="U292" s="116"/>
      <c r="V292" s="116"/>
      <c r="W292" s="116"/>
      <c r="X292" s="116"/>
      <c r="Y292" s="116"/>
      <c r="Z292" s="116"/>
      <c r="AA292" s="116"/>
      <c r="AB292" s="116"/>
      <c r="AC292" s="116"/>
      <c r="AD292" s="116"/>
      <c r="AE292" s="116"/>
      <c r="AF292" s="116"/>
      <c r="AG292" s="116"/>
      <c r="AH292" s="116"/>
      <c r="AI292" s="667"/>
      <c r="AJ292" s="667"/>
      <c r="AK292" s="116"/>
      <c r="AL292" s="116"/>
      <c r="AM292" s="116"/>
      <c r="AN292" s="116"/>
      <c r="AO292" s="116"/>
      <c r="AP292" s="116"/>
    </row>
    <row r="293" spans="1:43" s="444" customFormat="1" ht="51" hidden="1" customHeight="1" x14ac:dyDescent="0.2">
      <c r="A293" s="325" t="s">
        <v>16</v>
      </c>
      <c r="B293" s="325" t="s">
        <v>429</v>
      </c>
      <c r="C293" s="325" t="s">
        <v>269</v>
      </c>
      <c r="D293" s="325" t="s">
        <v>655</v>
      </c>
      <c r="E293" s="595"/>
      <c r="F293" s="595"/>
      <c r="G293" s="595"/>
      <c r="H293" s="595"/>
      <c r="I293" s="109"/>
      <c r="J293" s="595"/>
      <c r="K293" s="595"/>
      <c r="L293" s="665"/>
      <c r="M293" s="665"/>
      <c r="N293" s="116"/>
      <c r="O293" s="595"/>
      <c r="P293" s="595"/>
      <c r="Q293" s="595"/>
      <c r="R293" s="666"/>
      <c r="S293" s="595"/>
      <c r="T293" s="595"/>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row>
    <row r="294" spans="1:43" s="444" customFormat="1" ht="92.25" hidden="1" customHeight="1" x14ac:dyDescent="0.2">
      <c r="A294" s="325" t="s">
        <v>16</v>
      </c>
      <c r="B294" s="325" t="s">
        <v>429</v>
      </c>
      <c r="C294" s="325" t="s">
        <v>270</v>
      </c>
      <c r="D294" s="325" t="s">
        <v>2321</v>
      </c>
      <c r="E294" s="595"/>
      <c r="F294" s="595"/>
      <c r="G294" s="595"/>
      <c r="H294" s="595"/>
      <c r="I294" s="109"/>
      <c r="J294" s="595"/>
      <c r="K294" s="595"/>
      <c r="L294" s="665"/>
      <c r="M294" s="665"/>
      <c r="N294" s="116"/>
      <c r="O294" s="595"/>
      <c r="P294" s="595"/>
      <c r="Q294" s="595"/>
      <c r="R294" s="672"/>
      <c r="S294" s="595"/>
      <c r="T294" s="595"/>
      <c r="U294" s="116"/>
      <c r="V294" s="116"/>
      <c r="W294" s="116"/>
      <c r="X294" s="116"/>
      <c r="Y294" s="116"/>
      <c r="Z294" s="116"/>
      <c r="AA294" s="116"/>
      <c r="AB294" s="116"/>
      <c r="AC294" s="116"/>
      <c r="AD294" s="116"/>
      <c r="AE294" s="116"/>
      <c r="AF294" s="116"/>
      <c r="AG294" s="116"/>
      <c r="AH294" s="116"/>
      <c r="AI294" s="667"/>
      <c r="AJ294" s="667"/>
      <c r="AK294" s="116"/>
      <c r="AL294" s="116"/>
      <c r="AM294" s="116"/>
      <c r="AN294" s="116"/>
      <c r="AO294" s="116"/>
      <c r="AP294" s="116"/>
    </row>
    <row r="295" spans="1:43" s="444" customFormat="1" ht="114.75" hidden="1" customHeight="1" x14ac:dyDescent="0.2">
      <c r="A295" s="325" t="s">
        <v>16</v>
      </c>
      <c r="B295" s="325" t="s">
        <v>429</v>
      </c>
      <c r="C295" s="325" t="s">
        <v>271</v>
      </c>
      <c r="D295" s="325" t="s">
        <v>656</v>
      </c>
      <c r="E295" s="595"/>
      <c r="F295" s="595"/>
      <c r="G295" s="595"/>
      <c r="H295" s="595"/>
      <c r="I295" s="109"/>
      <c r="J295" s="595"/>
      <c r="K295" s="595"/>
      <c r="L295" s="665"/>
      <c r="M295" s="665"/>
      <c r="N295" s="116"/>
      <c r="O295" s="595"/>
      <c r="P295" s="595"/>
      <c r="Q295" s="595"/>
      <c r="R295" s="666"/>
      <c r="S295" s="595"/>
      <c r="T295" s="595"/>
      <c r="U295" s="116"/>
      <c r="V295" s="116"/>
      <c r="W295" s="116"/>
      <c r="X295" s="116"/>
      <c r="Y295" s="116"/>
      <c r="Z295" s="116"/>
      <c r="AA295" s="116"/>
      <c r="AB295" s="116"/>
      <c r="AC295" s="116"/>
      <c r="AD295" s="116"/>
      <c r="AE295" s="116"/>
      <c r="AF295" s="116"/>
      <c r="AG295" s="116"/>
      <c r="AH295" s="116"/>
      <c r="AI295" s="667"/>
      <c r="AJ295" s="667"/>
      <c r="AK295" s="116"/>
      <c r="AL295" s="116"/>
      <c r="AM295" s="116"/>
      <c r="AN295" s="116"/>
      <c r="AO295" s="116"/>
      <c r="AP295" s="116"/>
    </row>
    <row r="296" spans="1:43" s="314" customFormat="1" ht="45" hidden="1" customHeight="1" x14ac:dyDescent="0.2">
      <c r="A296" s="71" t="s">
        <v>16</v>
      </c>
      <c r="B296" s="559" t="s">
        <v>431</v>
      </c>
      <c r="C296" s="71" t="s">
        <v>272</v>
      </c>
      <c r="D296" s="559" t="s">
        <v>657</v>
      </c>
      <c r="E296" s="72"/>
      <c r="F296" s="72"/>
      <c r="G296" s="72"/>
      <c r="H296" s="72"/>
      <c r="I296" s="92"/>
      <c r="J296" s="72"/>
      <c r="K296" s="72"/>
      <c r="L296" s="641"/>
      <c r="M296" s="74"/>
      <c r="N296" s="116"/>
      <c r="O296" s="72"/>
      <c r="P296" s="72"/>
      <c r="Q296" s="72"/>
      <c r="R296" s="146"/>
      <c r="S296" s="72"/>
      <c r="T296" s="72"/>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7"/>
      <c r="AQ296" s="313"/>
    </row>
    <row r="297" spans="1:43" s="314" customFormat="1" ht="38.25" hidden="1" customHeight="1" x14ac:dyDescent="0.2">
      <c r="A297" s="71" t="s">
        <v>16</v>
      </c>
      <c r="B297" s="559" t="s">
        <v>431</v>
      </c>
      <c r="C297" s="71" t="s">
        <v>273</v>
      </c>
      <c r="D297" s="559" t="s">
        <v>658</v>
      </c>
      <c r="E297" s="72"/>
      <c r="F297" s="72"/>
      <c r="G297" s="72"/>
      <c r="H297" s="72"/>
      <c r="I297" s="92"/>
      <c r="J297" s="72"/>
      <c r="K297" s="72"/>
      <c r="L297" s="641"/>
      <c r="M297" s="74"/>
      <c r="N297" s="116"/>
      <c r="O297" s="72"/>
      <c r="P297" s="72"/>
      <c r="Q297" s="72"/>
      <c r="R297" s="146"/>
      <c r="S297" s="72"/>
      <c r="T297" s="72"/>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7"/>
      <c r="AQ297" s="313"/>
    </row>
    <row r="298" spans="1:43" s="314" customFormat="1" ht="38.25" hidden="1" customHeight="1" x14ac:dyDescent="0.2">
      <c r="A298" s="71" t="s">
        <v>16</v>
      </c>
      <c r="B298" s="71" t="s">
        <v>432</v>
      </c>
      <c r="C298" s="71" t="s">
        <v>273</v>
      </c>
      <c r="D298" s="71" t="s">
        <v>659</v>
      </c>
      <c r="E298" s="116"/>
      <c r="F298" s="116"/>
      <c r="G298" s="116"/>
      <c r="H298" s="72"/>
      <c r="I298" s="92"/>
      <c r="J298" s="72"/>
      <c r="K298" s="72"/>
      <c r="L298" s="641"/>
      <c r="M298" s="74"/>
      <c r="N298" s="116"/>
      <c r="O298" s="72"/>
      <c r="P298" s="72"/>
      <c r="Q298" s="72"/>
      <c r="R298" s="72"/>
      <c r="S298" s="72"/>
      <c r="T298" s="72"/>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7"/>
      <c r="AQ298" s="313"/>
    </row>
    <row r="299" spans="1:43" s="375" customFormat="1" ht="51" hidden="1" customHeight="1" x14ac:dyDescent="0.2">
      <c r="A299" s="131" t="s">
        <v>16</v>
      </c>
      <c r="B299" s="131" t="s">
        <v>2056</v>
      </c>
      <c r="C299" s="131" t="s">
        <v>273</v>
      </c>
      <c r="D299" s="131" t="s">
        <v>660</v>
      </c>
      <c r="E299" s="116"/>
      <c r="F299" s="116"/>
      <c r="G299" s="116"/>
      <c r="H299" s="92"/>
      <c r="I299" s="92"/>
      <c r="J299" s="92"/>
      <c r="K299" s="92"/>
      <c r="L299" s="642"/>
      <c r="M299" s="93"/>
      <c r="N299" s="116"/>
      <c r="O299" s="92"/>
      <c r="P299" s="92"/>
      <c r="Q299" s="92"/>
      <c r="R299" s="92"/>
      <c r="S299" s="92"/>
      <c r="T299" s="92"/>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7"/>
      <c r="AQ299" s="322"/>
    </row>
    <row r="300" spans="1:43" s="444" customFormat="1" ht="51" hidden="1" customHeight="1" x14ac:dyDescent="0.2">
      <c r="A300" s="325" t="s">
        <v>16</v>
      </c>
      <c r="B300" s="325" t="s">
        <v>429</v>
      </c>
      <c r="C300" s="325" t="s">
        <v>273</v>
      </c>
      <c r="D300" s="673" t="s">
        <v>2320</v>
      </c>
      <c r="E300" s="116"/>
      <c r="F300" s="116"/>
      <c r="G300" s="116"/>
      <c r="H300" s="595"/>
      <c r="I300" s="109"/>
      <c r="J300" s="595"/>
      <c r="K300" s="595"/>
      <c r="L300" s="665"/>
      <c r="M300" s="665"/>
      <c r="N300" s="116"/>
      <c r="O300" s="595"/>
      <c r="P300" s="595"/>
      <c r="Q300" s="595"/>
      <c r="R300" s="666"/>
      <c r="S300" s="595"/>
      <c r="T300" s="595"/>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row>
    <row r="301" spans="1:43" s="301" customFormat="1" ht="105" hidden="1" customHeight="1" x14ac:dyDescent="0.2">
      <c r="A301" s="59" t="s">
        <v>16</v>
      </c>
      <c r="B301" s="59" t="s">
        <v>429</v>
      </c>
      <c r="C301" s="59" t="s">
        <v>274</v>
      </c>
      <c r="D301" s="59" t="s">
        <v>661</v>
      </c>
      <c r="E301" s="107"/>
      <c r="F301" s="107"/>
      <c r="G301" s="107"/>
      <c r="H301" s="107"/>
      <c r="I301" s="109"/>
      <c r="J301" s="107"/>
      <c r="K301" s="107"/>
      <c r="L301" s="641"/>
      <c r="M301" s="108"/>
      <c r="N301" s="114"/>
      <c r="O301" s="107"/>
      <c r="P301" s="107"/>
      <c r="Q301" s="107"/>
      <c r="R301" s="151"/>
      <c r="S301" s="107"/>
      <c r="T301" s="107"/>
      <c r="U301" s="114"/>
      <c r="V301" s="114"/>
      <c r="W301" s="114"/>
      <c r="X301" s="114"/>
      <c r="Y301" s="114"/>
      <c r="Z301" s="114"/>
      <c r="AA301" s="114"/>
      <c r="AB301" s="114"/>
      <c r="AC301" s="114"/>
      <c r="AD301" s="114"/>
      <c r="AE301" s="114"/>
      <c r="AF301" s="114"/>
      <c r="AG301" s="114"/>
      <c r="AH301" s="114"/>
      <c r="AI301" s="127"/>
      <c r="AJ301" s="127"/>
      <c r="AK301" s="114"/>
      <c r="AL301" s="114"/>
      <c r="AM301" s="114"/>
      <c r="AN301" s="114"/>
      <c r="AO301" s="114"/>
      <c r="AP301" s="115"/>
      <c r="AQ301" s="64"/>
    </row>
    <row r="302" spans="1:43" s="444" customFormat="1" ht="105" hidden="1" customHeight="1" x14ac:dyDescent="0.2">
      <c r="A302" s="325" t="s">
        <v>16</v>
      </c>
      <c r="B302" s="325" t="s">
        <v>429</v>
      </c>
      <c r="C302" s="325" t="s">
        <v>275</v>
      </c>
      <c r="D302" s="325" t="s">
        <v>662</v>
      </c>
      <c r="E302" s="595"/>
      <c r="F302" s="595"/>
      <c r="G302" s="595"/>
      <c r="H302" s="595"/>
      <c r="I302" s="109"/>
      <c r="J302" s="595"/>
      <c r="K302" s="595"/>
      <c r="L302" s="665"/>
      <c r="M302" s="665"/>
      <c r="N302" s="116"/>
      <c r="O302" s="595"/>
      <c r="P302" s="595"/>
      <c r="Q302" s="595"/>
      <c r="R302" s="666"/>
      <c r="S302" s="595"/>
      <c r="T302" s="595"/>
      <c r="U302" s="116"/>
      <c r="V302" s="116"/>
      <c r="W302" s="116"/>
      <c r="X302" s="116"/>
      <c r="Y302" s="116"/>
      <c r="Z302" s="116"/>
      <c r="AA302" s="116"/>
      <c r="AB302" s="116"/>
      <c r="AC302" s="116"/>
      <c r="AD302" s="116"/>
      <c r="AE302" s="116"/>
      <c r="AF302" s="116"/>
      <c r="AG302" s="116"/>
      <c r="AH302" s="116"/>
      <c r="AI302" s="667"/>
      <c r="AJ302" s="667"/>
      <c r="AK302" s="116"/>
      <c r="AL302" s="116"/>
      <c r="AM302" s="116"/>
      <c r="AN302" s="116"/>
      <c r="AO302" s="116"/>
      <c r="AP302" s="116"/>
    </row>
    <row r="303" spans="1:43" s="305" customFormat="1" ht="105" hidden="1" customHeight="1" x14ac:dyDescent="0.2">
      <c r="A303" s="664" t="s">
        <v>16</v>
      </c>
      <c r="B303" s="325" t="s">
        <v>429</v>
      </c>
      <c r="C303" s="325" t="s">
        <v>276</v>
      </c>
      <c r="D303" s="325" t="s">
        <v>663</v>
      </c>
      <c r="E303" s="595"/>
      <c r="F303" s="595"/>
      <c r="G303" s="595"/>
      <c r="H303" s="595"/>
      <c r="I303" s="109"/>
      <c r="J303" s="595"/>
      <c r="K303" s="595"/>
      <c r="L303" s="665"/>
      <c r="M303" s="665"/>
      <c r="N303" s="116"/>
      <c r="O303" s="595"/>
      <c r="P303" s="595"/>
      <c r="Q303" s="595"/>
      <c r="R303" s="666"/>
      <c r="S303" s="595"/>
      <c r="T303" s="595"/>
      <c r="U303" s="116"/>
      <c r="V303" s="116"/>
      <c r="W303" s="116"/>
      <c r="X303" s="116"/>
      <c r="Y303" s="116"/>
      <c r="Z303" s="116"/>
      <c r="AA303" s="116"/>
      <c r="AB303" s="116"/>
      <c r="AC303" s="116"/>
      <c r="AD303" s="116"/>
      <c r="AE303" s="116"/>
      <c r="AF303" s="116"/>
      <c r="AG303" s="116"/>
      <c r="AH303" s="116"/>
      <c r="AI303" s="667"/>
      <c r="AJ303" s="667"/>
      <c r="AK303" s="116"/>
      <c r="AL303" s="116"/>
      <c r="AM303" s="116"/>
      <c r="AN303" s="116"/>
      <c r="AO303" s="116"/>
      <c r="AP303" s="116"/>
    </row>
    <row r="304" spans="1:43" s="444" customFormat="1" ht="51" hidden="1" customHeight="1" x14ac:dyDescent="0.2">
      <c r="A304" s="325" t="s">
        <v>16</v>
      </c>
      <c r="B304" s="325" t="s">
        <v>429</v>
      </c>
      <c r="C304" s="325" t="s">
        <v>277</v>
      </c>
      <c r="D304" s="673" t="s">
        <v>2318</v>
      </c>
      <c r="E304" s="595"/>
      <c r="F304" s="114"/>
      <c r="G304" s="114"/>
      <c r="H304" s="595"/>
      <c r="I304" s="109"/>
      <c r="J304" s="595"/>
      <c r="K304" s="595"/>
      <c r="L304" s="665"/>
      <c r="M304" s="665"/>
      <c r="N304" s="116"/>
      <c r="O304" s="595"/>
      <c r="P304" s="595"/>
      <c r="Q304" s="595"/>
      <c r="R304" s="666"/>
      <c r="S304" s="595"/>
      <c r="T304" s="595"/>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row>
    <row r="305" spans="1:43" s="444" customFormat="1" ht="105" hidden="1" customHeight="1" x14ac:dyDescent="0.2">
      <c r="A305" s="325" t="s">
        <v>16</v>
      </c>
      <c r="B305" s="325" t="s">
        <v>429</v>
      </c>
      <c r="C305" s="325" t="s">
        <v>278</v>
      </c>
      <c r="D305" s="325" t="s">
        <v>665</v>
      </c>
      <c r="E305" s="595"/>
      <c r="F305" s="595"/>
      <c r="G305" s="595"/>
      <c r="H305" s="595"/>
      <c r="I305" s="109"/>
      <c r="J305" s="595"/>
      <c r="K305" s="595"/>
      <c r="L305" s="665"/>
      <c r="M305" s="665"/>
      <c r="N305" s="116"/>
      <c r="O305" s="595"/>
      <c r="P305" s="595"/>
      <c r="Q305" s="595"/>
      <c r="R305" s="666"/>
      <c r="S305" s="595"/>
      <c r="T305" s="595"/>
      <c r="U305" s="116"/>
      <c r="V305" s="116"/>
      <c r="W305" s="116"/>
      <c r="X305" s="116"/>
      <c r="Y305" s="116"/>
      <c r="Z305" s="116"/>
      <c r="AA305" s="116"/>
      <c r="AB305" s="116"/>
      <c r="AC305" s="116"/>
      <c r="AD305" s="116"/>
      <c r="AE305" s="116"/>
      <c r="AF305" s="116"/>
      <c r="AG305" s="116"/>
      <c r="AH305" s="116"/>
      <c r="AI305" s="667"/>
      <c r="AJ305" s="667"/>
      <c r="AK305" s="116"/>
      <c r="AL305" s="116"/>
      <c r="AM305" s="116"/>
      <c r="AN305" s="116"/>
      <c r="AO305" s="116"/>
      <c r="AP305" s="116"/>
    </row>
    <row r="306" spans="1:43" s="313" customFormat="1" ht="38.25" hidden="1" x14ac:dyDescent="0.2">
      <c r="A306" s="156" t="s">
        <v>16</v>
      </c>
      <c r="B306" s="156" t="s">
        <v>433</v>
      </c>
      <c r="C306" s="156" t="s">
        <v>279</v>
      </c>
      <c r="D306" s="454" t="s">
        <v>2596</v>
      </c>
      <c r="E306" s="118"/>
      <c r="F306" s="118"/>
      <c r="G306" s="118"/>
      <c r="H306" s="118"/>
      <c r="I306" s="80"/>
      <c r="J306" s="118"/>
      <c r="K306" s="118"/>
      <c r="L306" s="648"/>
      <c r="M306" s="121"/>
      <c r="N306" s="117"/>
      <c r="O306" s="118"/>
      <c r="P306" s="118"/>
      <c r="Q306" s="118"/>
      <c r="R306" s="337"/>
      <c r="S306" s="118"/>
      <c r="T306" s="118"/>
      <c r="U306" s="564"/>
      <c r="V306" s="117"/>
      <c r="W306" s="117"/>
      <c r="X306" s="117"/>
      <c r="Y306" s="117"/>
      <c r="Z306" s="117"/>
      <c r="AA306" s="117"/>
      <c r="AB306" s="117"/>
      <c r="AC306" s="117"/>
      <c r="AD306" s="117"/>
      <c r="AE306" s="117"/>
      <c r="AF306" s="117"/>
      <c r="AG306" s="117"/>
      <c r="AH306" s="117"/>
      <c r="AI306" s="117"/>
      <c r="AJ306" s="117"/>
      <c r="AK306" s="117"/>
      <c r="AL306" s="117"/>
      <c r="AM306" s="117"/>
      <c r="AN306" s="117"/>
      <c r="AO306" s="117"/>
      <c r="AP306" s="117"/>
    </row>
    <row r="307" spans="1:43" ht="51" hidden="1" customHeight="1" x14ac:dyDescent="0.2">
      <c r="A307" s="4" t="s">
        <v>13</v>
      </c>
      <c r="B307" s="5" t="s">
        <v>434</v>
      </c>
      <c r="C307" s="71" t="s">
        <v>280</v>
      </c>
      <c r="D307" s="5" t="s">
        <v>666</v>
      </c>
      <c r="E307" s="579"/>
      <c r="F307" s="579"/>
      <c r="G307" s="579"/>
      <c r="H307" s="579"/>
      <c r="I307" s="581"/>
      <c r="J307" s="579"/>
      <c r="K307" s="579"/>
      <c r="L307" s="661"/>
      <c r="M307" s="580"/>
      <c r="N307" s="582"/>
      <c r="O307" s="579"/>
      <c r="P307" s="579"/>
      <c r="Q307" s="579"/>
      <c r="R307" s="579"/>
      <c r="S307" s="579"/>
      <c r="T307" s="579"/>
      <c r="U307" s="582"/>
      <c r="V307" s="582"/>
      <c r="W307" s="582"/>
      <c r="X307" s="582"/>
      <c r="Y307" s="582"/>
      <c r="Z307" s="582"/>
      <c r="AA307" s="582"/>
      <c r="AB307" s="582"/>
      <c r="AC307" s="582"/>
      <c r="AD307" s="582"/>
      <c r="AE307" s="582"/>
      <c r="AF307" s="582"/>
      <c r="AG307" s="582"/>
      <c r="AH307" s="582"/>
      <c r="AI307" s="582"/>
      <c r="AJ307" s="582"/>
      <c r="AK307" s="582"/>
      <c r="AL307" s="582"/>
      <c r="AM307" s="582"/>
      <c r="AN307" s="582"/>
      <c r="AO307" s="582"/>
      <c r="AP307" s="583"/>
    </row>
    <row r="308" spans="1:43" s="314" customFormat="1" ht="51" hidden="1" customHeight="1" x14ac:dyDescent="0.2">
      <c r="A308" s="71" t="s">
        <v>13</v>
      </c>
      <c r="B308" s="71" t="s">
        <v>2607</v>
      </c>
      <c r="C308" s="71" t="s">
        <v>281</v>
      </c>
      <c r="D308" s="303" t="s">
        <v>667</v>
      </c>
      <c r="E308" s="72"/>
      <c r="F308" s="72"/>
      <c r="G308" s="72"/>
      <c r="H308" s="72"/>
      <c r="I308" s="92"/>
      <c r="J308" s="72"/>
      <c r="K308" s="72"/>
      <c r="L308" s="641"/>
      <c r="M308" s="74"/>
      <c r="N308" s="116"/>
      <c r="O308" s="72"/>
      <c r="P308" s="72"/>
      <c r="Q308" s="72"/>
      <c r="R308" s="72"/>
      <c r="S308" s="72"/>
      <c r="T308" s="72"/>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7"/>
      <c r="AQ308" s="313"/>
    </row>
    <row r="309" spans="1:43" ht="51" hidden="1" customHeight="1" x14ac:dyDescent="0.2">
      <c r="A309" s="4" t="s">
        <v>13</v>
      </c>
      <c r="B309" s="5" t="s">
        <v>434</v>
      </c>
      <c r="C309" s="71" t="s">
        <v>282</v>
      </c>
      <c r="D309" s="5" t="s">
        <v>668</v>
      </c>
      <c r="E309" s="72"/>
      <c r="F309" s="72"/>
      <c r="G309" s="72"/>
      <c r="H309" s="72"/>
      <c r="I309" s="92"/>
      <c r="J309" s="72"/>
      <c r="K309" s="72"/>
      <c r="L309" s="641"/>
      <c r="M309" s="74"/>
      <c r="O309" s="72"/>
      <c r="P309" s="72"/>
      <c r="Q309" s="72"/>
      <c r="R309" s="72"/>
      <c r="S309" s="72"/>
      <c r="T309" s="72"/>
    </row>
    <row r="310" spans="1:43" s="314" customFormat="1" ht="38.25" hidden="1" customHeight="1" x14ac:dyDescent="0.2">
      <c r="A310" s="71" t="s">
        <v>13</v>
      </c>
      <c r="B310" s="71" t="s">
        <v>414</v>
      </c>
      <c r="C310" s="71" t="s">
        <v>283</v>
      </c>
      <c r="D310" s="71" t="s">
        <v>669</v>
      </c>
      <c r="E310" s="72"/>
      <c r="F310" s="72"/>
      <c r="G310" s="72"/>
      <c r="H310" s="72"/>
      <c r="I310" s="92"/>
      <c r="J310" s="72"/>
      <c r="K310" s="72"/>
      <c r="L310" s="641"/>
      <c r="M310" s="74"/>
      <c r="N310" s="116"/>
      <c r="O310" s="72"/>
      <c r="P310" s="72"/>
      <c r="Q310" s="72"/>
      <c r="R310" s="72"/>
      <c r="S310" s="72"/>
      <c r="T310" s="72"/>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7"/>
      <c r="AQ310" s="313"/>
    </row>
    <row r="311" spans="1:43" s="301" customFormat="1" ht="38.25" hidden="1" customHeight="1" x14ac:dyDescent="0.2">
      <c r="A311" s="71" t="s">
        <v>13</v>
      </c>
      <c r="B311" s="71" t="s">
        <v>436</v>
      </c>
      <c r="C311" s="71" t="s">
        <v>284</v>
      </c>
      <c r="D311" s="162" t="s">
        <v>2322</v>
      </c>
      <c r="E311" s="140"/>
      <c r="F311" s="74"/>
      <c r="G311" s="74"/>
      <c r="H311" s="72"/>
      <c r="I311" s="92"/>
      <c r="J311" s="72"/>
      <c r="K311" s="72"/>
      <c r="L311" s="641"/>
      <c r="M311" s="74"/>
      <c r="N311" s="114"/>
      <c r="O311" s="72"/>
      <c r="P311" s="72"/>
      <c r="Q311" s="72"/>
      <c r="R311" s="72"/>
      <c r="S311" s="72"/>
      <c r="T311" s="72"/>
      <c r="U311" s="119"/>
      <c r="V311" s="114"/>
      <c r="W311" s="119"/>
      <c r="X311" s="114"/>
      <c r="Y311" s="114"/>
      <c r="Z311" s="114"/>
      <c r="AA311" s="114"/>
      <c r="AB311" s="114"/>
      <c r="AC311" s="114"/>
      <c r="AD311" s="114"/>
      <c r="AE311" s="114"/>
      <c r="AF311" s="114"/>
      <c r="AG311" s="114"/>
      <c r="AH311" s="114"/>
      <c r="AI311" s="114"/>
      <c r="AJ311" s="114"/>
      <c r="AK311" s="114"/>
      <c r="AL311" s="114"/>
      <c r="AM311" s="114"/>
      <c r="AN311" s="114"/>
      <c r="AO311" s="114"/>
      <c r="AP311" s="115"/>
      <c r="AQ311" s="64"/>
    </row>
    <row r="312" spans="1:43" s="314" customFormat="1" ht="51" hidden="1" customHeight="1" x14ac:dyDescent="0.2">
      <c r="A312" s="71" t="s">
        <v>13</v>
      </c>
      <c r="B312" s="71" t="s">
        <v>437</v>
      </c>
      <c r="C312" s="71" t="s">
        <v>285</v>
      </c>
      <c r="D312" s="71" t="s">
        <v>670</v>
      </c>
      <c r="E312" s="72"/>
      <c r="F312" s="72"/>
      <c r="G312" s="72"/>
      <c r="H312" s="72"/>
      <c r="I312" s="92"/>
      <c r="J312" s="72"/>
      <c r="K312" s="72"/>
      <c r="L312" s="641"/>
      <c r="M312" s="74"/>
      <c r="N312" s="116"/>
      <c r="O312" s="72"/>
      <c r="P312" s="72"/>
      <c r="Q312" s="72"/>
      <c r="R312" s="72"/>
      <c r="S312" s="72"/>
      <c r="T312" s="72"/>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7"/>
      <c r="AQ312" s="313"/>
    </row>
    <row r="313" spans="1:43" s="314" customFormat="1" ht="38.25" hidden="1" customHeight="1" x14ac:dyDescent="0.2">
      <c r="A313" s="71" t="s">
        <v>13</v>
      </c>
      <c r="B313" s="71" t="s">
        <v>438</v>
      </c>
      <c r="C313" s="71" t="s">
        <v>285</v>
      </c>
      <c r="D313" s="71" t="s">
        <v>671</v>
      </c>
      <c r="E313" s="116"/>
      <c r="F313" s="116"/>
      <c r="G313" s="116"/>
      <c r="H313" s="72"/>
      <c r="I313" s="92"/>
      <c r="J313" s="72"/>
      <c r="K313" s="72"/>
      <c r="L313" s="641"/>
      <c r="M313" s="74"/>
      <c r="N313" s="116"/>
      <c r="O313" s="72"/>
      <c r="P313" s="72"/>
      <c r="Q313" s="72"/>
      <c r="R313" s="72"/>
      <c r="S313" s="72"/>
      <c r="T313" s="72"/>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7"/>
      <c r="AQ313" s="313"/>
    </row>
    <row r="314" spans="1:43" s="314" customFormat="1" ht="51" hidden="1" customHeight="1" x14ac:dyDescent="0.2">
      <c r="A314" s="71" t="s">
        <v>13</v>
      </c>
      <c r="B314" s="71" t="s">
        <v>437</v>
      </c>
      <c r="C314" s="71" t="s">
        <v>286</v>
      </c>
      <c r="D314" s="71" t="s">
        <v>2616</v>
      </c>
      <c r="E314" s="72"/>
      <c r="F314" s="72"/>
      <c r="G314" s="72"/>
      <c r="H314" s="72"/>
      <c r="I314" s="92"/>
      <c r="J314" s="72"/>
      <c r="K314" s="72"/>
      <c r="L314" s="641"/>
      <c r="M314" s="74"/>
      <c r="N314" s="116"/>
      <c r="O314" s="72"/>
      <c r="P314" s="72"/>
      <c r="Q314" s="72"/>
      <c r="R314" s="72"/>
      <c r="S314" s="72"/>
      <c r="T314" s="72"/>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7"/>
      <c r="AQ314" s="313"/>
    </row>
    <row r="315" spans="1:43" s="314" customFormat="1" ht="38.25" hidden="1" customHeight="1" x14ac:dyDescent="0.2">
      <c r="A315" s="71" t="s">
        <v>13</v>
      </c>
      <c r="B315" s="71" t="s">
        <v>439</v>
      </c>
      <c r="C315" s="71" t="s">
        <v>287</v>
      </c>
      <c r="D315" s="71" t="s">
        <v>672</v>
      </c>
      <c r="E315" s="72"/>
      <c r="F315" s="72"/>
      <c r="G315" s="72"/>
      <c r="H315" s="72"/>
      <c r="I315" s="92"/>
      <c r="J315" s="72"/>
      <c r="K315" s="72"/>
      <c r="L315" s="641"/>
      <c r="M315" s="74"/>
      <c r="N315" s="116"/>
      <c r="O315" s="72"/>
      <c r="P315" s="72"/>
      <c r="Q315" s="72"/>
      <c r="R315" s="72"/>
      <c r="S315" s="72"/>
      <c r="T315" s="72"/>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7"/>
      <c r="AQ315" s="313"/>
    </row>
    <row r="316" spans="1:43" s="314" customFormat="1" ht="38.25" hidden="1" customHeight="1" x14ac:dyDescent="0.2">
      <c r="A316" s="71" t="s">
        <v>13</v>
      </c>
      <c r="B316" s="71" t="s">
        <v>440</v>
      </c>
      <c r="C316" s="71" t="s">
        <v>287</v>
      </c>
      <c r="D316" s="71" t="s">
        <v>673</v>
      </c>
      <c r="E316" s="116"/>
      <c r="F316" s="573"/>
      <c r="G316" s="116"/>
      <c r="H316" s="72"/>
      <c r="I316" s="92"/>
      <c r="J316" s="72"/>
      <c r="K316" s="72"/>
      <c r="L316" s="662"/>
      <c r="M316" s="572"/>
      <c r="N316" s="116"/>
      <c r="O316" s="72"/>
      <c r="P316" s="72"/>
      <c r="Q316" s="72"/>
      <c r="R316" s="72"/>
      <c r="S316" s="72"/>
      <c r="T316" s="72"/>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7"/>
      <c r="AQ316" s="313"/>
    </row>
    <row r="317" spans="1:43" s="314" customFormat="1" ht="38.25" hidden="1" x14ac:dyDescent="0.2">
      <c r="A317" s="71" t="s">
        <v>13</v>
      </c>
      <c r="B317" s="71" t="s">
        <v>441</v>
      </c>
      <c r="C317" s="71" t="s">
        <v>287</v>
      </c>
      <c r="D317" s="303" t="s">
        <v>2323</v>
      </c>
      <c r="E317" s="141"/>
      <c r="F317" s="141"/>
      <c r="G317" s="141"/>
      <c r="H317" s="72"/>
      <c r="I317" s="92"/>
      <c r="J317" s="72"/>
      <c r="K317" s="72"/>
      <c r="L317" s="641"/>
      <c r="M317" s="72"/>
      <c r="N317" s="116"/>
      <c r="O317" s="72"/>
      <c r="P317" s="72"/>
      <c r="Q317" s="72"/>
      <c r="R317" s="146"/>
      <c r="S317" s="72"/>
      <c r="T317" s="72"/>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72"/>
      <c r="AQ317" s="313"/>
    </row>
    <row r="318" spans="1:43" s="314" customFormat="1" ht="51" hidden="1" customHeight="1" x14ac:dyDescent="0.2">
      <c r="A318" s="71" t="s">
        <v>13</v>
      </c>
      <c r="B318" s="71" t="s">
        <v>1756</v>
      </c>
      <c r="C318" s="71" t="s">
        <v>288</v>
      </c>
      <c r="D318" s="303" t="s">
        <v>674</v>
      </c>
      <c r="E318" s="72"/>
      <c r="F318" s="72"/>
      <c r="G318" s="72"/>
      <c r="H318" s="72"/>
      <c r="I318" s="92"/>
      <c r="J318" s="72"/>
      <c r="K318" s="72"/>
      <c r="L318" s="641"/>
      <c r="M318" s="74"/>
      <c r="N318" s="116"/>
      <c r="O318" s="72"/>
      <c r="P318" s="72"/>
      <c r="Q318" s="72"/>
      <c r="R318" s="72"/>
      <c r="S318" s="72"/>
      <c r="T318" s="72"/>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7"/>
      <c r="AQ318" s="313"/>
    </row>
    <row r="319" spans="1:43" s="314" customFormat="1" ht="38.25" hidden="1" customHeight="1" x14ac:dyDescent="0.2">
      <c r="A319" s="71" t="s">
        <v>13</v>
      </c>
      <c r="B319" s="71" t="s">
        <v>443</v>
      </c>
      <c r="C319" s="71" t="s">
        <v>289</v>
      </c>
      <c r="D319" s="71" t="s">
        <v>675</v>
      </c>
      <c r="E319" s="72"/>
      <c r="F319" s="72"/>
      <c r="G319" s="72"/>
      <c r="H319" s="72"/>
      <c r="I319" s="92"/>
      <c r="J319" s="72"/>
      <c r="K319" s="72"/>
      <c r="L319" s="641"/>
      <c r="M319" s="74"/>
      <c r="N319" s="116"/>
      <c r="O319" s="72"/>
      <c r="P319" s="72"/>
      <c r="Q319" s="72"/>
      <c r="R319" s="72"/>
      <c r="S319" s="72"/>
      <c r="T319" s="72"/>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7"/>
      <c r="AQ319" s="313"/>
    </row>
    <row r="320" spans="1:43" s="314" customFormat="1" ht="38.25" hidden="1" x14ac:dyDescent="0.2">
      <c r="A320" s="71" t="s">
        <v>13</v>
      </c>
      <c r="B320" s="71" t="s">
        <v>441</v>
      </c>
      <c r="C320" s="71" t="s">
        <v>289</v>
      </c>
      <c r="D320" s="303" t="s">
        <v>2324</v>
      </c>
      <c r="E320" s="141"/>
      <c r="F320" s="141"/>
      <c r="G320" s="116"/>
      <c r="H320" s="72"/>
      <c r="I320" s="92"/>
      <c r="J320" s="72"/>
      <c r="K320" s="72"/>
      <c r="L320" s="641"/>
      <c r="M320" s="72"/>
      <c r="N320" s="116"/>
      <c r="O320" s="72"/>
      <c r="P320" s="72"/>
      <c r="Q320" s="72"/>
      <c r="R320" s="146"/>
      <c r="S320" s="72"/>
      <c r="T320" s="72"/>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72"/>
      <c r="AQ320" s="313"/>
    </row>
    <row r="321" spans="1:43" s="314" customFormat="1" ht="102" hidden="1" x14ac:dyDescent="0.2">
      <c r="A321" s="71" t="s">
        <v>13</v>
      </c>
      <c r="B321" s="71" t="s">
        <v>441</v>
      </c>
      <c r="C321" s="71" t="s">
        <v>290</v>
      </c>
      <c r="D321" s="303" t="s">
        <v>676</v>
      </c>
      <c r="E321" s="72"/>
      <c r="F321" s="72"/>
      <c r="G321" s="72"/>
      <c r="H321" s="72"/>
      <c r="I321" s="92"/>
      <c r="J321" s="72"/>
      <c r="K321" s="72"/>
      <c r="L321" s="641"/>
      <c r="M321" s="72"/>
      <c r="N321" s="116"/>
      <c r="O321" s="72"/>
      <c r="P321" s="72"/>
      <c r="Q321" s="72"/>
      <c r="R321" s="146"/>
      <c r="S321" s="72"/>
      <c r="T321" s="72"/>
      <c r="U321" s="116"/>
      <c r="V321" s="116"/>
      <c r="W321" s="116"/>
      <c r="X321" s="116"/>
      <c r="Y321" s="116"/>
      <c r="Z321" s="116"/>
      <c r="AA321" s="116"/>
      <c r="AB321" s="116"/>
      <c r="AC321" s="116"/>
      <c r="AD321" s="116"/>
      <c r="AE321" s="116"/>
      <c r="AF321" s="571"/>
      <c r="AG321" s="116"/>
      <c r="AH321" s="116"/>
      <c r="AI321" s="116"/>
      <c r="AJ321" s="116"/>
      <c r="AK321" s="116"/>
      <c r="AL321" s="116"/>
      <c r="AM321" s="116"/>
      <c r="AN321" s="116"/>
      <c r="AO321" s="116"/>
      <c r="AP321" s="72"/>
      <c r="AQ321" s="313"/>
    </row>
    <row r="322" spans="1:43" s="301" customFormat="1" ht="37.5" hidden="1" customHeight="1" x14ac:dyDescent="0.2">
      <c r="A322" s="71" t="s">
        <v>13</v>
      </c>
      <c r="B322" s="71" t="s">
        <v>442</v>
      </c>
      <c r="C322" s="116" t="s">
        <v>290</v>
      </c>
      <c r="D322" s="162" t="s">
        <v>2325</v>
      </c>
      <c r="E322" s="142"/>
      <c r="F322" s="93"/>
      <c r="G322" s="93"/>
      <c r="H322" s="72"/>
      <c r="I322" s="92"/>
      <c r="J322" s="72"/>
      <c r="K322" s="72"/>
      <c r="L322" s="641"/>
      <c r="M322" s="74"/>
      <c r="N322" s="114"/>
      <c r="O322" s="72"/>
      <c r="P322" s="72"/>
      <c r="Q322" s="72"/>
      <c r="R322" s="72"/>
      <c r="S322" s="72"/>
      <c r="T322" s="72"/>
      <c r="U322" s="119"/>
      <c r="V322" s="114"/>
      <c r="W322" s="119"/>
      <c r="X322" s="114"/>
      <c r="Y322" s="114"/>
      <c r="Z322" s="114"/>
      <c r="AA322" s="114"/>
      <c r="AB322" s="114"/>
      <c r="AC322" s="114"/>
      <c r="AD322" s="114"/>
      <c r="AE322" s="114"/>
      <c r="AF322" s="114"/>
      <c r="AG322" s="114"/>
      <c r="AH322" s="114"/>
      <c r="AI322" s="114"/>
      <c r="AJ322" s="114"/>
      <c r="AK322" s="114"/>
      <c r="AL322" s="114"/>
      <c r="AM322" s="114"/>
      <c r="AN322" s="114"/>
      <c r="AO322" s="114"/>
      <c r="AP322" s="115"/>
      <c r="AQ322" s="64"/>
    </row>
    <row r="323" spans="1:43" s="314" customFormat="1" ht="51" hidden="1" customHeight="1" x14ac:dyDescent="0.2">
      <c r="A323" s="71" t="s">
        <v>1</v>
      </c>
      <c r="B323" s="71" t="s">
        <v>448</v>
      </c>
      <c r="C323" s="71" t="s">
        <v>291</v>
      </c>
      <c r="D323" s="71" t="s">
        <v>677</v>
      </c>
      <c r="E323" s="72"/>
      <c r="F323" s="72"/>
      <c r="G323" s="72"/>
      <c r="H323" s="72"/>
      <c r="I323" s="92"/>
      <c r="J323" s="72"/>
      <c r="K323" s="72"/>
      <c r="L323" s="641"/>
      <c r="M323" s="74"/>
      <c r="N323" s="116"/>
      <c r="O323" s="72"/>
      <c r="P323" s="72"/>
      <c r="Q323" s="72"/>
      <c r="R323" s="72"/>
      <c r="S323" s="72"/>
      <c r="T323" s="72"/>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7"/>
      <c r="AQ323" s="313"/>
    </row>
    <row r="324" spans="1:43" s="314" customFormat="1" ht="93" hidden="1" customHeight="1" x14ac:dyDescent="0.2">
      <c r="A324" s="71" t="s">
        <v>1</v>
      </c>
      <c r="B324" s="71" t="s">
        <v>445</v>
      </c>
      <c r="C324" s="71" t="s">
        <v>292</v>
      </c>
      <c r="D324" s="71" t="s">
        <v>2326</v>
      </c>
      <c r="E324" s="72"/>
      <c r="F324" s="72"/>
      <c r="G324" s="72"/>
      <c r="H324" s="72"/>
      <c r="I324" s="92"/>
      <c r="J324" s="72"/>
      <c r="K324" s="72"/>
      <c r="L324" s="641"/>
      <c r="M324" s="74"/>
      <c r="N324" s="116"/>
      <c r="O324" s="72"/>
      <c r="P324" s="72"/>
      <c r="Q324" s="72"/>
      <c r="R324" s="146"/>
      <c r="S324" s="72"/>
      <c r="T324" s="72"/>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7"/>
      <c r="AQ324" s="313"/>
    </row>
    <row r="325" spans="1:43" ht="63.75" hidden="1" customHeight="1" x14ac:dyDescent="0.2">
      <c r="A325" s="82" t="s">
        <v>1</v>
      </c>
      <c r="B325" s="162" t="s">
        <v>2329</v>
      </c>
      <c r="C325" s="82" t="s">
        <v>293</v>
      </c>
      <c r="D325" s="82" t="s">
        <v>2328</v>
      </c>
      <c r="E325" s="72"/>
      <c r="F325" s="72"/>
      <c r="G325" s="72"/>
      <c r="H325" s="72"/>
      <c r="I325" s="92"/>
      <c r="J325" s="72"/>
      <c r="K325" s="72"/>
      <c r="L325" s="641"/>
      <c r="M325" s="74"/>
      <c r="O325" s="72"/>
      <c r="P325" s="72"/>
      <c r="Q325" s="72"/>
      <c r="R325" s="146"/>
      <c r="S325" s="72"/>
      <c r="T325" s="72"/>
    </row>
    <row r="326" spans="1:43" s="314" customFormat="1" ht="63.75" hidden="1" customHeight="1" x14ac:dyDescent="0.2">
      <c r="A326" s="71" t="s">
        <v>1</v>
      </c>
      <c r="B326" s="71" t="s">
        <v>445</v>
      </c>
      <c r="C326" s="71" t="s">
        <v>294</v>
      </c>
      <c r="D326" s="71" t="s">
        <v>2330</v>
      </c>
      <c r="E326" s="72"/>
      <c r="F326" s="72"/>
      <c r="G326" s="72"/>
      <c r="H326" s="72"/>
      <c r="I326" s="92"/>
      <c r="J326" s="72"/>
      <c r="K326" s="72"/>
      <c r="L326" s="641"/>
      <c r="M326" s="74"/>
      <c r="N326" s="116"/>
      <c r="O326" s="72"/>
      <c r="P326" s="72"/>
      <c r="Q326" s="72"/>
      <c r="R326" s="146"/>
      <c r="S326" s="72"/>
      <c r="T326" s="72"/>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7"/>
      <c r="AQ326" s="313"/>
    </row>
    <row r="327" spans="1:43" s="322" customFormat="1" ht="63.75" hidden="1" customHeight="1" x14ac:dyDescent="0.2">
      <c r="A327" s="71" t="s">
        <v>1</v>
      </c>
      <c r="B327" s="60" t="s">
        <v>445</v>
      </c>
      <c r="C327" s="60" t="s">
        <v>446</v>
      </c>
      <c r="D327" s="60" t="s">
        <v>2331</v>
      </c>
      <c r="E327" s="80"/>
      <c r="F327" s="80"/>
      <c r="G327" s="80"/>
      <c r="H327" s="80"/>
      <c r="I327" s="80"/>
      <c r="J327" s="80"/>
      <c r="K327" s="80"/>
      <c r="L327" s="644"/>
      <c r="M327" s="81"/>
      <c r="N327" s="117"/>
      <c r="O327" s="80"/>
      <c r="P327" s="80"/>
      <c r="Q327" s="80"/>
      <c r="R327" s="80"/>
      <c r="S327" s="80"/>
      <c r="T327" s="80"/>
      <c r="U327" s="117"/>
      <c r="V327" s="117"/>
      <c r="W327" s="117"/>
      <c r="X327" s="116"/>
      <c r="Y327" s="117"/>
      <c r="Z327" s="117"/>
      <c r="AA327" s="117"/>
      <c r="AB327" s="117"/>
      <c r="AC327" s="117"/>
      <c r="AD327" s="117"/>
      <c r="AE327" s="117"/>
      <c r="AF327" s="117"/>
      <c r="AG327" s="117"/>
      <c r="AH327" s="117"/>
      <c r="AI327" s="117"/>
      <c r="AJ327" s="117"/>
      <c r="AK327" s="117"/>
      <c r="AL327" s="117"/>
      <c r="AM327" s="117"/>
      <c r="AN327" s="117"/>
      <c r="AO327" s="117"/>
      <c r="AP327" s="117"/>
    </row>
    <row r="328" spans="1:43" s="314" customFormat="1" ht="117" hidden="1" customHeight="1" x14ac:dyDescent="0.2">
      <c r="A328" s="71" t="s">
        <v>1</v>
      </c>
      <c r="B328" s="71" t="s">
        <v>445</v>
      </c>
      <c r="C328" s="71" t="s">
        <v>295</v>
      </c>
      <c r="D328" s="303" t="s">
        <v>678</v>
      </c>
      <c r="E328" s="72"/>
      <c r="F328" s="72"/>
      <c r="G328" s="72"/>
      <c r="H328" s="72"/>
      <c r="I328" s="92"/>
      <c r="J328" s="72"/>
      <c r="K328" s="72"/>
      <c r="L328" s="641"/>
      <c r="M328" s="74"/>
      <c r="N328" s="118"/>
      <c r="O328" s="72"/>
      <c r="P328" s="72"/>
      <c r="Q328" s="72"/>
      <c r="R328" s="72"/>
      <c r="S328" s="72"/>
      <c r="T328" s="72"/>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7"/>
      <c r="AQ328" s="313"/>
    </row>
    <row r="329" spans="1:43" s="314" customFormat="1" ht="63.75" hidden="1" x14ac:dyDescent="0.2">
      <c r="A329" s="71" t="s">
        <v>1</v>
      </c>
      <c r="B329" s="71" t="s">
        <v>445</v>
      </c>
      <c r="C329" s="71" t="s">
        <v>296</v>
      </c>
      <c r="D329" s="71" t="s">
        <v>2333</v>
      </c>
      <c r="E329" s="72"/>
      <c r="F329" s="72"/>
      <c r="G329" s="72"/>
      <c r="H329" s="72"/>
      <c r="I329" s="92"/>
      <c r="J329" s="72"/>
      <c r="K329" s="72"/>
      <c r="L329" s="641"/>
      <c r="M329" s="74"/>
      <c r="N329" s="116"/>
      <c r="O329" s="72"/>
      <c r="P329" s="72"/>
      <c r="Q329" s="72"/>
      <c r="R329" s="146"/>
      <c r="S329" s="72"/>
      <c r="T329" s="72"/>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7"/>
      <c r="AQ329" s="313"/>
    </row>
    <row r="330" spans="1:43" s="314" customFormat="1" ht="51" hidden="1" customHeight="1" x14ac:dyDescent="0.2">
      <c r="A330" s="71" t="s">
        <v>1</v>
      </c>
      <c r="B330" s="71" t="s">
        <v>444</v>
      </c>
      <c r="C330" s="71" t="s">
        <v>297</v>
      </c>
      <c r="D330" s="303" t="s">
        <v>679</v>
      </c>
      <c r="E330" s="92"/>
      <c r="F330" s="92"/>
      <c r="G330" s="72"/>
      <c r="H330" s="72"/>
      <c r="I330" s="92"/>
      <c r="J330" s="72"/>
      <c r="K330" s="72"/>
      <c r="L330" s="644"/>
      <c r="M330" s="81"/>
      <c r="N330" s="116"/>
      <c r="O330" s="72"/>
      <c r="P330" s="72"/>
      <c r="Q330" s="72"/>
      <c r="R330" s="72"/>
      <c r="S330" s="72"/>
      <c r="T330" s="72"/>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7"/>
      <c r="AQ330" s="313"/>
    </row>
    <row r="331" spans="1:43" s="314" customFormat="1" ht="107.25" hidden="1" customHeight="1" x14ac:dyDescent="0.2">
      <c r="A331" s="71" t="s">
        <v>1</v>
      </c>
      <c r="B331" s="71" t="s">
        <v>445</v>
      </c>
      <c r="C331" s="71" t="s">
        <v>298</v>
      </c>
      <c r="D331" s="303" t="s">
        <v>2334</v>
      </c>
      <c r="E331" s="130"/>
      <c r="F331" s="130"/>
      <c r="G331" s="130"/>
      <c r="H331" s="72"/>
      <c r="I331" s="92"/>
      <c r="J331" s="72"/>
      <c r="K331" s="72"/>
      <c r="L331" s="653"/>
      <c r="M331" s="132"/>
      <c r="N331" s="116"/>
      <c r="O331" s="72"/>
      <c r="P331" s="72"/>
      <c r="Q331" s="72"/>
      <c r="R331" s="72"/>
      <c r="S331" s="72"/>
      <c r="T331" s="72"/>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7"/>
      <c r="AQ331" s="313"/>
    </row>
    <row r="332" spans="1:43" ht="38.25" hidden="1" customHeight="1" x14ac:dyDescent="0.2">
      <c r="A332" s="65" t="s">
        <v>1</v>
      </c>
      <c r="B332" s="84" t="s">
        <v>361</v>
      </c>
      <c r="C332" s="59" t="s">
        <v>299</v>
      </c>
      <c r="D332" s="5" t="s">
        <v>680</v>
      </c>
      <c r="E332" s="72"/>
      <c r="F332" s="72"/>
      <c r="G332" s="72"/>
      <c r="H332" s="72"/>
      <c r="I332" s="92"/>
      <c r="J332" s="72"/>
      <c r="K332" s="72"/>
      <c r="L332" s="641"/>
      <c r="M332" s="74"/>
      <c r="O332" s="72"/>
      <c r="P332" s="72"/>
      <c r="Q332" s="72"/>
      <c r="R332" s="72"/>
      <c r="S332" s="72"/>
      <c r="T332" s="72"/>
    </row>
    <row r="333" spans="1:43" s="314" customFormat="1" ht="38.25" hidden="1" customHeight="1" x14ac:dyDescent="0.2">
      <c r="A333" s="71" t="s">
        <v>1</v>
      </c>
      <c r="B333" s="71" t="s">
        <v>449</v>
      </c>
      <c r="C333" s="71" t="s">
        <v>300</v>
      </c>
      <c r="D333" s="303" t="s">
        <v>681</v>
      </c>
      <c r="E333" s="72"/>
      <c r="F333" s="72"/>
      <c r="G333" s="72"/>
      <c r="H333" s="72"/>
      <c r="I333" s="92"/>
      <c r="J333" s="72"/>
      <c r="K333" s="72"/>
      <c r="L333" s="641"/>
      <c r="M333" s="74"/>
      <c r="N333" s="116"/>
      <c r="O333" s="72"/>
      <c r="P333" s="72"/>
      <c r="Q333" s="72"/>
      <c r="R333" s="72"/>
      <c r="S333" s="72"/>
      <c r="T333" s="72"/>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7"/>
      <c r="AQ333" s="313"/>
    </row>
    <row r="334" spans="1:43" s="314" customFormat="1" ht="38.25" hidden="1" customHeight="1" x14ac:dyDescent="0.2">
      <c r="A334" s="71" t="s">
        <v>1</v>
      </c>
      <c r="B334" s="71" t="s">
        <v>450</v>
      </c>
      <c r="C334" s="71" t="s">
        <v>301</v>
      </c>
      <c r="D334" s="71" t="s">
        <v>682</v>
      </c>
      <c r="E334" s="72"/>
      <c r="F334" s="72"/>
      <c r="G334" s="72"/>
      <c r="H334" s="72"/>
      <c r="I334" s="92"/>
      <c r="J334" s="72"/>
      <c r="K334" s="72"/>
      <c r="L334" s="641"/>
      <c r="M334" s="74"/>
      <c r="N334" s="116"/>
      <c r="O334" s="72"/>
      <c r="P334" s="72"/>
      <c r="Q334" s="72"/>
      <c r="R334" s="72"/>
      <c r="S334" s="72"/>
      <c r="T334" s="72"/>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7"/>
      <c r="AQ334" s="313"/>
    </row>
    <row r="335" spans="1:43" s="314" customFormat="1" ht="38.25" hidden="1" customHeight="1" x14ac:dyDescent="0.2">
      <c r="A335" s="71" t="s">
        <v>1</v>
      </c>
      <c r="B335" s="71" t="s">
        <v>451</v>
      </c>
      <c r="C335" s="71" t="s">
        <v>302</v>
      </c>
      <c r="D335" s="71" t="s">
        <v>683</v>
      </c>
      <c r="E335" s="72"/>
      <c r="F335" s="72"/>
      <c r="G335" s="72"/>
      <c r="H335" s="72"/>
      <c r="I335" s="92"/>
      <c r="J335" s="72"/>
      <c r="K335" s="72"/>
      <c r="L335" s="641"/>
      <c r="M335" s="74"/>
      <c r="N335" s="116"/>
      <c r="O335" s="72"/>
      <c r="P335" s="72"/>
      <c r="Q335" s="72"/>
      <c r="R335" s="72"/>
      <c r="S335" s="72"/>
      <c r="T335" s="72"/>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7"/>
      <c r="AQ335" s="313"/>
    </row>
    <row r="336" spans="1:43" s="314" customFormat="1" ht="44.25" hidden="1" customHeight="1" x14ac:dyDescent="0.2">
      <c r="A336" s="71" t="s">
        <v>1</v>
      </c>
      <c r="B336" s="71" t="s">
        <v>350</v>
      </c>
      <c r="C336" s="71" t="s">
        <v>303</v>
      </c>
      <c r="D336" s="303" t="s">
        <v>684</v>
      </c>
      <c r="E336" s="72"/>
      <c r="F336" s="118"/>
      <c r="G336" s="118"/>
      <c r="H336" s="72"/>
      <c r="I336" s="92"/>
      <c r="J336" s="72"/>
      <c r="K336" s="72"/>
      <c r="L336" s="648"/>
      <c r="M336" s="121"/>
      <c r="N336" s="116"/>
      <c r="O336" s="72"/>
      <c r="P336" s="72"/>
      <c r="Q336" s="72"/>
      <c r="R336" s="118"/>
      <c r="S336" s="72"/>
      <c r="T336" s="72"/>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7"/>
      <c r="AQ336" s="313"/>
    </row>
    <row r="337" spans="1:121" s="314" customFormat="1" ht="51" hidden="1" x14ac:dyDescent="0.2">
      <c r="A337" s="71" t="s">
        <v>1</v>
      </c>
      <c r="B337" s="71" t="s">
        <v>452</v>
      </c>
      <c r="C337" s="71" t="s">
        <v>304</v>
      </c>
      <c r="D337" s="303" t="s">
        <v>685</v>
      </c>
      <c r="E337" s="72"/>
      <c r="F337" s="72"/>
      <c r="G337" s="72"/>
      <c r="H337" s="72"/>
      <c r="I337" s="92"/>
      <c r="J337" s="72"/>
      <c r="K337" s="72"/>
      <c r="L337" s="641"/>
      <c r="M337" s="74"/>
      <c r="N337" s="116"/>
      <c r="O337" s="72"/>
      <c r="P337" s="72"/>
      <c r="Q337" s="72"/>
      <c r="R337" s="146"/>
      <c r="S337" s="72"/>
      <c r="T337" s="72"/>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7"/>
      <c r="AQ337" s="313"/>
    </row>
    <row r="338" spans="1:121" s="314" customFormat="1" ht="66.75" hidden="1" customHeight="1" x14ac:dyDescent="0.2">
      <c r="A338" s="71" t="s">
        <v>1</v>
      </c>
      <c r="B338" s="71" t="s">
        <v>444</v>
      </c>
      <c r="C338" s="71" t="s">
        <v>305</v>
      </c>
      <c r="D338" s="71" t="s">
        <v>686</v>
      </c>
      <c r="E338" s="92"/>
      <c r="F338" s="92"/>
      <c r="G338" s="92"/>
      <c r="H338" s="72"/>
      <c r="I338" s="92"/>
      <c r="J338" s="72"/>
      <c r="K338" s="72"/>
      <c r="L338" s="644"/>
      <c r="M338" s="81"/>
      <c r="N338" s="116"/>
      <c r="O338" s="72"/>
      <c r="P338" s="72"/>
      <c r="Q338" s="72"/>
      <c r="R338" s="72"/>
      <c r="S338" s="72"/>
      <c r="T338" s="72"/>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7"/>
      <c r="AQ338" s="313"/>
    </row>
    <row r="339" spans="1:121" s="314" customFormat="1" ht="38.25" hidden="1" customHeight="1" x14ac:dyDescent="0.2">
      <c r="A339" s="71" t="s">
        <v>1</v>
      </c>
      <c r="B339" s="71" t="s">
        <v>451</v>
      </c>
      <c r="C339" s="71" t="s">
        <v>306</v>
      </c>
      <c r="D339" s="303" t="s">
        <v>687</v>
      </c>
      <c r="E339" s="72"/>
      <c r="F339" s="72"/>
      <c r="G339" s="72"/>
      <c r="H339" s="72"/>
      <c r="I339" s="92"/>
      <c r="J339" s="72"/>
      <c r="K339" s="72"/>
      <c r="L339" s="641"/>
      <c r="M339" s="74"/>
      <c r="N339" s="116"/>
      <c r="O339" s="72"/>
      <c r="P339" s="72"/>
      <c r="Q339" s="72"/>
      <c r="R339" s="72"/>
      <c r="S339" s="72"/>
      <c r="T339" s="72"/>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7"/>
      <c r="AQ339" s="313"/>
    </row>
    <row r="340" spans="1:121" ht="140.25" hidden="1" customHeight="1" x14ac:dyDescent="0.2">
      <c r="A340" s="100" t="s">
        <v>1</v>
      </c>
      <c r="B340" s="84" t="s">
        <v>346</v>
      </c>
      <c r="C340" s="153" t="s">
        <v>307</v>
      </c>
      <c r="D340" s="162" t="s">
        <v>2335</v>
      </c>
      <c r="E340" s="72"/>
      <c r="F340" s="72"/>
      <c r="G340" s="72"/>
      <c r="H340" s="72"/>
      <c r="I340" s="92"/>
      <c r="J340" s="72"/>
      <c r="K340" s="72"/>
      <c r="L340" s="641"/>
      <c r="M340" s="74"/>
      <c r="O340" s="72"/>
      <c r="P340" s="72"/>
      <c r="Q340" s="72"/>
      <c r="R340" s="72"/>
      <c r="S340" s="72"/>
      <c r="T340" s="72"/>
      <c r="U340" s="115"/>
      <c r="AQ340" s="111"/>
    </row>
    <row r="341" spans="1:121" s="314" customFormat="1" ht="38.25" hidden="1" customHeight="1" x14ac:dyDescent="0.2">
      <c r="A341" s="71" t="s">
        <v>1</v>
      </c>
      <c r="B341" s="71" t="s">
        <v>450</v>
      </c>
      <c r="C341" s="71" t="s">
        <v>308</v>
      </c>
      <c r="D341" s="71" t="s">
        <v>688</v>
      </c>
      <c r="E341" s="72"/>
      <c r="F341" s="72"/>
      <c r="G341" s="72"/>
      <c r="H341" s="72"/>
      <c r="I341" s="92"/>
      <c r="J341" s="72"/>
      <c r="K341" s="72"/>
      <c r="L341" s="641"/>
      <c r="M341" s="74"/>
      <c r="N341" s="116"/>
      <c r="O341" s="72"/>
      <c r="P341" s="72"/>
      <c r="Q341" s="72"/>
      <c r="R341" s="72"/>
      <c r="S341" s="72"/>
      <c r="T341" s="72"/>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7"/>
      <c r="AQ341" s="313"/>
    </row>
    <row r="342" spans="1:121" s="314" customFormat="1" ht="38.25" hidden="1" customHeight="1" x14ac:dyDescent="0.2">
      <c r="A342" s="71" t="s">
        <v>1</v>
      </c>
      <c r="B342" s="71" t="s">
        <v>450</v>
      </c>
      <c r="C342" s="71" t="s">
        <v>309</v>
      </c>
      <c r="D342" s="71" t="s">
        <v>689</v>
      </c>
      <c r="E342" s="72"/>
      <c r="F342" s="72"/>
      <c r="G342" s="72"/>
      <c r="H342" s="72"/>
      <c r="I342" s="92"/>
      <c r="J342" s="72"/>
      <c r="K342" s="72"/>
      <c r="L342" s="641"/>
      <c r="M342" s="74"/>
      <c r="N342" s="116"/>
      <c r="O342" s="72"/>
      <c r="P342" s="72"/>
      <c r="Q342" s="72"/>
      <c r="R342" s="72"/>
      <c r="S342" s="72"/>
      <c r="T342" s="72"/>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7"/>
      <c r="AQ342" s="313"/>
    </row>
    <row r="343" spans="1:121" ht="83.25" hidden="1" customHeight="1" x14ac:dyDescent="0.2">
      <c r="A343" s="100" t="s">
        <v>1</v>
      </c>
      <c r="B343" s="84" t="s">
        <v>346</v>
      </c>
      <c r="C343" s="153" t="s">
        <v>310</v>
      </c>
      <c r="D343" s="162" t="s">
        <v>690</v>
      </c>
      <c r="E343" s="72"/>
      <c r="F343" s="72"/>
      <c r="G343" s="72"/>
      <c r="H343" s="72"/>
      <c r="I343" s="92"/>
      <c r="J343" s="72"/>
      <c r="K343" s="72"/>
      <c r="L343" s="641"/>
      <c r="M343" s="74"/>
      <c r="O343" s="72"/>
      <c r="P343" s="72"/>
      <c r="Q343" s="72"/>
      <c r="R343" s="72"/>
      <c r="S343" s="72"/>
      <c r="T343" s="72"/>
      <c r="U343" s="115"/>
    </row>
    <row r="344" spans="1:121" s="314" customFormat="1" ht="66.75" hidden="1" customHeight="1" x14ac:dyDescent="0.2">
      <c r="A344" s="71" t="s">
        <v>1</v>
      </c>
      <c r="B344" s="71" t="s">
        <v>444</v>
      </c>
      <c r="C344" s="71" t="s">
        <v>311</v>
      </c>
      <c r="D344" s="303" t="s">
        <v>691</v>
      </c>
      <c r="E344" s="92"/>
      <c r="F344" s="92"/>
      <c r="G344" s="72"/>
      <c r="H344" s="72"/>
      <c r="I344" s="92"/>
      <c r="J344" s="72"/>
      <c r="K344" s="72"/>
      <c r="L344" s="644"/>
      <c r="M344" s="81"/>
      <c r="N344" s="116"/>
      <c r="O344" s="72"/>
      <c r="P344" s="72"/>
      <c r="Q344" s="72"/>
      <c r="R344" s="72"/>
      <c r="S344" s="72"/>
      <c r="T344" s="72"/>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7"/>
      <c r="AQ344" s="313"/>
    </row>
    <row r="345" spans="1:121" s="395" customFormat="1" ht="131.25" hidden="1" customHeight="1" x14ac:dyDescent="0.2">
      <c r="A345" s="71" t="s">
        <v>1</v>
      </c>
      <c r="B345" s="71" t="s">
        <v>445</v>
      </c>
      <c r="C345" s="71" t="s">
        <v>312</v>
      </c>
      <c r="D345" s="303" t="s">
        <v>2336</v>
      </c>
      <c r="E345" s="130"/>
      <c r="F345" s="130"/>
      <c r="G345" s="130"/>
      <c r="H345" s="72"/>
      <c r="I345" s="92"/>
      <c r="J345" s="72"/>
      <c r="K345" s="72"/>
      <c r="L345" s="653"/>
      <c r="M345" s="132"/>
      <c r="N345" s="116"/>
      <c r="O345" s="72"/>
      <c r="P345" s="72"/>
      <c r="Q345" s="72"/>
      <c r="R345" s="72"/>
      <c r="S345" s="72"/>
      <c r="T345" s="72"/>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7"/>
      <c r="AQ345" s="394"/>
    </row>
    <row r="346" spans="1:121" s="322" customFormat="1" ht="63.75" hidden="1" customHeight="1" x14ac:dyDescent="0.2">
      <c r="A346" s="71" t="s">
        <v>1</v>
      </c>
      <c r="B346" s="60" t="s">
        <v>445</v>
      </c>
      <c r="C346" s="60" t="s">
        <v>447</v>
      </c>
      <c r="D346" s="60" t="s">
        <v>692</v>
      </c>
      <c r="E346" s="80"/>
      <c r="F346" s="80"/>
      <c r="G346" s="167"/>
      <c r="H346" s="80"/>
      <c r="I346" s="80"/>
      <c r="J346" s="80"/>
      <c r="K346" s="80"/>
      <c r="L346" s="644"/>
      <c r="M346" s="81"/>
      <c r="N346" s="117"/>
      <c r="O346" s="80"/>
      <c r="P346" s="80"/>
      <c r="Q346" s="80"/>
      <c r="R346" s="80"/>
      <c r="S346" s="80"/>
      <c r="T346" s="80"/>
      <c r="U346" s="117"/>
      <c r="V346" s="117"/>
      <c r="W346" s="117"/>
      <c r="X346" s="117"/>
      <c r="Y346" s="117"/>
      <c r="Z346" s="117"/>
      <c r="AA346" s="117"/>
      <c r="AB346" s="117"/>
      <c r="AC346" s="117"/>
      <c r="AD346" s="117"/>
      <c r="AE346" s="117"/>
      <c r="AF346" s="117"/>
      <c r="AG346" s="117"/>
      <c r="AH346" s="117"/>
      <c r="AI346" s="117"/>
      <c r="AJ346" s="117"/>
      <c r="AK346" s="117"/>
      <c r="AL346" s="117"/>
      <c r="AM346" s="117"/>
      <c r="AN346" s="117"/>
      <c r="AO346" s="117"/>
      <c r="AP346" s="117"/>
    </row>
    <row r="347" spans="1:121" s="314" customFormat="1" ht="192" hidden="1" customHeight="1" x14ac:dyDescent="0.2">
      <c r="A347" s="71" t="s">
        <v>1</v>
      </c>
      <c r="B347" s="58" t="s">
        <v>1337</v>
      </c>
      <c r="C347" s="71" t="s">
        <v>313</v>
      </c>
      <c r="D347" s="303" t="s">
        <v>2642</v>
      </c>
      <c r="E347" s="72"/>
      <c r="F347" s="72"/>
      <c r="G347" s="72"/>
      <c r="H347" s="72"/>
      <c r="I347" s="92"/>
      <c r="J347" s="72"/>
      <c r="K347" s="72"/>
      <c r="L347" s="641"/>
      <c r="M347" s="74"/>
      <c r="N347" s="116"/>
      <c r="O347" s="72"/>
      <c r="P347" s="72"/>
      <c r="Q347" s="72"/>
      <c r="R347" s="72"/>
      <c r="S347" s="72"/>
      <c r="T347" s="72"/>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7"/>
      <c r="AQ347" s="313"/>
    </row>
    <row r="348" spans="1:121" s="314" customFormat="1" ht="89.25" hidden="1" customHeight="1" x14ac:dyDescent="0.2">
      <c r="A348" s="71" t="s">
        <v>1</v>
      </c>
      <c r="B348" s="71" t="s">
        <v>445</v>
      </c>
      <c r="C348" s="71" t="s">
        <v>314</v>
      </c>
      <c r="D348" s="303" t="s">
        <v>693</v>
      </c>
      <c r="E348" s="72"/>
      <c r="F348" s="72"/>
      <c r="G348" s="72"/>
      <c r="H348" s="72"/>
      <c r="I348" s="92"/>
      <c r="J348" s="72"/>
      <c r="K348" s="72"/>
      <c r="L348" s="641"/>
      <c r="M348" s="74"/>
      <c r="N348" s="116"/>
      <c r="O348" s="72"/>
      <c r="P348" s="72"/>
      <c r="Q348" s="72"/>
      <c r="R348" s="146"/>
      <c r="S348" s="72"/>
      <c r="T348" s="72"/>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313"/>
    </row>
    <row r="349" spans="1:121" s="314" customFormat="1" ht="130.5" hidden="1" customHeight="1" x14ac:dyDescent="0.2">
      <c r="A349" s="71" t="s">
        <v>1</v>
      </c>
      <c r="B349" s="71" t="s">
        <v>453</v>
      </c>
      <c r="C349" s="71" t="s">
        <v>315</v>
      </c>
      <c r="D349" s="303" t="s">
        <v>694</v>
      </c>
      <c r="E349" s="72"/>
      <c r="F349" s="72"/>
      <c r="G349" s="72"/>
      <c r="H349" s="72"/>
      <c r="I349" s="92"/>
      <c r="J349" s="72"/>
      <c r="K349" s="72"/>
      <c r="L349" s="641"/>
      <c r="M349" s="74"/>
      <c r="N349" s="131"/>
      <c r="O349" s="72"/>
      <c r="P349" s="72"/>
      <c r="Q349" s="72"/>
      <c r="R349" s="72"/>
      <c r="S349" s="72"/>
      <c r="T349" s="72"/>
      <c r="U349" s="131"/>
      <c r="V349" s="131"/>
      <c r="W349" s="131"/>
      <c r="X349" s="131"/>
      <c r="Y349" s="116"/>
      <c r="Z349" s="131"/>
      <c r="AA349" s="116"/>
      <c r="AB349" s="116"/>
      <c r="AC349" s="116"/>
      <c r="AD349" s="116"/>
      <c r="AE349" s="116"/>
      <c r="AF349" s="116"/>
      <c r="AG349" s="116"/>
      <c r="AH349" s="116"/>
      <c r="AI349" s="116"/>
      <c r="AJ349" s="116"/>
      <c r="AK349" s="116"/>
      <c r="AL349" s="116"/>
      <c r="AM349" s="116"/>
      <c r="AN349" s="116"/>
      <c r="AO349" s="131"/>
      <c r="AP349" s="60"/>
      <c r="AQ349" s="313"/>
    </row>
    <row r="350" spans="1:121" s="301" customFormat="1" ht="73.5" hidden="1" customHeight="1" x14ac:dyDescent="0.2">
      <c r="A350" s="292" t="s">
        <v>3</v>
      </c>
      <c r="B350" s="292" t="s">
        <v>1666</v>
      </c>
      <c r="C350" s="71" t="s">
        <v>1667</v>
      </c>
      <c r="D350" s="71" t="s">
        <v>1667</v>
      </c>
      <c r="E350" s="72"/>
      <c r="F350" s="72"/>
      <c r="G350" s="72"/>
      <c r="H350" s="72"/>
      <c r="I350" s="92"/>
      <c r="J350" s="72"/>
      <c r="K350" s="72"/>
      <c r="L350" s="641"/>
      <c r="M350" s="74"/>
      <c r="N350" s="114"/>
      <c r="O350" s="72"/>
      <c r="P350" s="72"/>
      <c r="Q350" s="72"/>
      <c r="R350" s="72"/>
      <c r="S350" s="72"/>
      <c r="T350" s="72"/>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57"/>
    </row>
    <row r="351" spans="1:121" s="314" customFormat="1" ht="45" hidden="1" customHeight="1" x14ac:dyDescent="0.2">
      <c r="A351" s="292" t="s">
        <v>9</v>
      </c>
      <c r="B351" s="292" t="s">
        <v>1678</v>
      </c>
      <c r="C351" s="308" t="s">
        <v>1687</v>
      </c>
      <c r="D351" s="71" t="s">
        <v>1685</v>
      </c>
      <c r="E351" s="72"/>
      <c r="F351" s="72"/>
      <c r="G351" s="72"/>
      <c r="H351" s="72"/>
      <c r="I351" s="92"/>
      <c r="J351" s="72"/>
      <c r="K351" s="72"/>
      <c r="L351" s="641"/>
      <c r="M351" s="74"/>
      <c r="N351" s="116"/>
      <c r="O351" s="72"/>
      <c r="P351" s="72"/>
      <c r="Q351" s="72"/>
      <c r="R351" s="72"/>
      <c r="S351" s="72"/>
      <c r="T351" s="72"/>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419"/>
    </row>
    <row r="352" spans="1:121" s="170" customFormat="1" ht="156.75" hidden="1" customHeight="1" x14ac:dyDescent="0.2">
      <c r="A352" s="165"/>
      <c r="B352" s="165"/>
      <c r="C352" s="165"/>
      <c r="D352" s="174"/>
      <c r="E352" s="174"/>
      <c r="F352" s="174"/>
      <c r="G352" s="174"/>
      <c r="H352" s="174"/>
      <c r="I352" s="174"/>
      <c r="J352" s="174"/>
      <c r="K352" s="174"/>
      <c r="L352" s="175"/>
      <c r="M352" s="174"/>
      <c r="N352" s="174"/>
      <c r="O352" s="174"/>
      <c r="P352" s="174"/>
      <c r="Q352" s="174"/>
      <c r="R352" s="174"/>
      <c r="S352" s="130"/>
      <c r="T352" s="174"/>
      <c r="U352" s="174"/>
      <c r="V352" s="174"/>
      <c r="W352" s="174"/>
      <c r="X352" s="166"/>
      <c r="Y352" s="174"/>
      <c r="Z352" s="174"/>
      <c r="AA352" s="174"/>
      <c r="AB352" s="174"/>
      <c r="AC352" s="174"/>
      <c r="AD352" s="174"/>
      <c r="AE352" s="174"/>
      <c r="AF352" s="174"/>
      <c r="AG352" s="174"/>
      <c r="AH352" s="174"/>
      <c r="AI352" s="174"/>
      <c r="AJ352" s="174"/>
      <c r="AK352" s="174"/>
      <c r="AL352" s="174"/>
      <c r="AM352" s="174"/>
      <c r="AN352" s="174"/>
      <c r="AO352" s="174"/>
      <c r="AP352" s="176"/>
      <c r="AQ352" s="171"/>
      <c r="AR352" s="177"/>
      <c r="AS352" s="177"/>
      <c r="AT352" s="177"/>
      <c r="AU352" s="177"/>
      <c r="AV352" s="177"/>
      <c r="AW352" s="177"/>
      <c r="AX352" s="177"/>
      <c r="AY352" s="177"/>
      <c r="AZ352" s="177"/>
      <c r="BA352" s="177"/>
      <c r="BB352" s="177"/>
      <c r="BC352" s="177"/>
      <c r="BD352" s="177"/>
      <c r="BE352" s="177"/>
      <c r="BF352" s="177"/>
      <c r="BG352" s="177"/>
      <c r="BH352" s="177"/>
      <c r="BI352" s="177"/>
      <c r="BJ352" s="177"/>
      <c r="BK352" s="177"/>
      <c r="BL352" s="177"/>
      <c r="BM352" s="177"/>
      <c r="BN352" s="177"/>
      <c r="BO352" s="177"/>
      <c r="BP352" s="177"/>
      <c r="BQ352" s="177"/>
      <c r="BR352" s="177"/>
      <c r="BS352" s="177"/>
      <c r="BT352" s="177"/>
      <c r="BU352" s="177"/>
      <c r="BV352" s="177"/>
      <c r="BW352" s="177"/>
      <c r="BX352" s="177"/>
      <c r="BY352" s="177"/>
      <c r="BZ352" s="177"/>
      <c r="CA352" s="177"/>
      <c r="CB352" s="177"/>
      <c r="CC352" s="177"/>
      <c r="CD352" s="177"/>
      <c r="CE352" s="177"/>
      <c r="CF352" s="177"/>
      <c r="CG352" s="177"/>
      <c r="CH352" s="177"/>
      <c r="CI352" s="177"/>
      <c r="CJ352" s="177"/>
      <c r="CK352" s="177"/>
      <c r="CL352" s="177"/>
      <c r="CM352" s="177"/>
      <c r="CN352" s="177"/>
      <c r="CO352" s="177"/>
      <c r="CP352" s="177"/>
      <c r="CQ352" s="177"/>
      <c r="CR352" s="177"/>
      <c r="CS352" s="177"/>
      <c r="CT352" s="177"/>
      <c r="CU352" s="177"/>
      <c r="CV352" s="177"/>
      <c r="CW352" s="177"/>
      <c r="CX352" s="177"/>
      <c r="CY352" s="177"/>
      <c r="CZ352" s="177"/>
      <c r="DA352" s="177"/>
      <c r="DB352" s="177"/>
      <c r="DC352" s="177"/>
      <c r="DD352" s="177"/>
      <c r="DE352" s="177"/>
      <c r="DF352" s="177"/>
      <c r="DG352" s="177"/>
      <c r="DH352" s="177"/>
      <c r="DI352" s="177"/>
      <c r="DJ352" s="177"/>
      <c r="DK352" s="177"/>
      <c r="DL352" s="177"/>
      <c r="DM352" s="177"/>
      <c r="DN352" s="177"/>
      <c r="DO352" s="177"/>
      <c r="DP352" s="177"/>
      <c r="DQ352" s="177"/>
    </row>
    <row r="353" spans="1:43" s="375" customFormat="1" ht="73.900000000000006" hidden="1" customHeight="1" x14ac:dyDescent="0.2">
      <c r="A353" s="131" t="s">
        <v>4</v>
      </c>
      <c r="B353" s="58" t="s">
        <v>2410</v>
      </c>
      <c r="C353" s="131" t="s">
        <v>2065</v>
      </c>
      <c r="D353" s="131" t="s">
        <v>2066</v>
      </c>
      <c r="E353" s="92"/>
      <c r="F353" s="92"/>
      <c r="G353" s="92"/>
      <c r="H353" s="92"/>
      <c r="I353" s="92"/>
      <c r="J353" s="92"/>
      <c r="K353" s="92"/>
      <c r="L353" s="642"/>
      <c r="M353" s="93"/>
      <c r="N353" s="116"/>
      <c r="O353" s="92"/>
      <c r="P353" s="92"/>
      <c r="Q353" s="92"/>
      <c r="R353" s="92"/>
      <c r="S353" s="92"/>
      <c r="T353" s="92"/>
      <c r="U353" s="117"/>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7"/>
      <c r="AQ353" s="374"/>
    </row>
    <row r="354" spans="1:43" s="169" customFormat="1" ht="90" hidden="1" customHeight="1" x14ac:dyDescent="0.2">
      <c r="A354" s="185"/>
      <c r="B354" s="186"/>
      <c r="C354" s="187"/>
      <c r="D354" s="187"/>
      <c r="E354" s="188"/>
      <c r="F354" s="188"/>
      <c r="G354" s="188"/>
      <c r="H354" s="188"/>
      <c r="I354" s="188"/>
      <c r="J354" s="188"/>
      <c r="K354" s="188"/>
      <c r="L354" s="649"/>
      <c r="M354" s="189"/>
      <c r="N354" s="190"/>
      <c r="O354" s="188"/>
      <c r="P354" s="188"/>
      <c r="Q354" s="188"/>
      <c r="R354" s="191"/>
      <c r="S354" s="188"/>
      <c r="T354" s="192"/>
      <c r="U354" s="193"/>
      <c r="V354" s="190"/>
      <c r="W354" s="194"/>
      <c r="X354" s="190"/>
      <c r="Y354" s="190"/>
      <c r="Z354" s="190"/>
      <c r="AA354" s="190"/>
      <c r="AB354" s="194"/>
      <c r="AC354" s="194"/>
      <c r="AD354" s="190"/>
      <c r="AE354" s="190"/>
      <c r="AF354" s="190"/>
      <c r="AG354" s="195"/>
      <c r="AH354" s="190"/>
      <c r="AI354" s="196"/>
      <c r="AJ354" s="196"/>
      <c r="AK354" s="194"/>
      <c r="AL354" s="190"/>
      <c r="AM354" s="194"/>
      <c r="AN354" s="194"/>
      <c r="AO354" s="194"/>
      <c r="AP354" s="194"/>
      <c r="AQ354" s="171"/>
    </row>
    <row r="355" spans="1:43" s="169" customFormat="1" ht="114.75" hidden="1" customHeight="1" x14ac:dyDescent="0.2">
      <c r="A355" s="185"/>
      <c r="B355" s="186"/>
      <c r="C355" s="187"/>
      <c r="D355" s="187"/>
      <c r="E355" s="188"/>
      <c r="F355" s="188"/>
      <c r="G355" s="188"/>
      <c r="H355" s="188"/>
      <c r="I355" s="188"/>
      <c r="J355" s="188"/>
      <c r="K355" s="188"/>
      <c r="L355" s="649"/>
      <c r="M355" s="189"/>
      <c r="N355" s="190"/>
      <c r="O355" s="188"/>
      <c r="P355" s="188"/>
      <c r="Q355" s="188"/>
      <c r="R355" s="197"/>
      <c r="S355" s="188"/>
      <c r="T355" s="188"/>
      <c r="U355" s="190"/>
      <c r="V355" s="190"/>
      <c r="W355" s="194"/>
      <c r="X355" s="190"/>
      <c r="Y355" s="190"/>
      <c r="Z355" s="190"/>
      <c r="AA355" s="190"/>
      <c r="AB355" s="194"/>
      <c r="AC355" s="194"/>
      <c r="AD355" s="190"/>
      <c r="AE355" s="190"/>
      <c r="AF355" s="190"/>
      <c r="AG355" s="195"/>
      <c r="AH355" s="190"/>
      <c r="AI355" s="190"/>
      <c r="AJ355" s="196"/>
      <c r="AK355" s="190"/>
      <c r="AL355" s="190"/>
      <c r="AM355" s="190"/>
      <c r="AN355" s="190"/>
      <c r="AO355" s="194"/>
      <c r="AP355" s="194"/>
      <c r="AQ355" s="171"/>
    </row>
    <row r="356" spans="1:43" s="305" customFormat="1" ht="38.25" hidden="1" x14ac:dyDescent="0.2">
      <c r="A356" s="84" t="s">
        <v>9</v>
      </c>
      <c r="B356" s="84" t="s">
        <v>373</v>
      </c>
      <c r="C356" s="199" t="s">
        <v>2270</v>
      </c>
      <c r="D356" s="387" t="s">
        <v>2271</v>
      </c>
      <c r="E356" s="116"/>
      <c r="F356" s="116"/>
      <c r="G356" s="116"/>
      <c r="H356" s="131"/>
      <c r="I356" s="131"/>
      <c r="J356" s="116"/>
      <c r="K356" s="116"/>
      <c r="L356" s="642"/>
      <c r="M356" s="131"/>
      <c r="N356" s="131"/>
      <c r="O356" s="116"/>
      <c r="P356" s="116"/>
      <c r="Q356" s="131"/>
      <c r="R356" s="116"/>
      <c r="S356" s="72"/>
      <c r="T356" s="131"/>
      <c r="U356" s="131"/>
      <c r="V356" s="131"/>
      <c r="W356" s="116"/>
      <c r="X356" s="131"/>
      <c r="Y356" s="131"/>
      <c r="Z356" s="131"/>
      <c r="AA356" s="116"/>
      <c r="AB356" s="116"/>
      <c r="AC356" s="116"/>
      <c r="AD356" s="116"/>
      <c r="AE356" s="116"/>
      <c r="AF356" s="116"/>
      <c r="AG356" s="116"/>
      <c r="AH356" s="116"/>
      <c r="AI356" s="116"/>
      <c r="AJ356" s="116"/>
      <c r="AK356" s="116"/>
      <c r="AL356" s="116"/>
      <c r="AM356" s="116"/>
      <c r="AN356" s="116"/>
      <c r="AO356" s="116"/>
      <c r="AP356" s="117"/>
      <c r="AQ356" s="304"/>
    </row>
    <row r="357" spans="1:43" ht="38.25" hidden="1" x14ac:dyDescent="0.2">
      <c r="A357" s="86" t="s">
        <v>14</v>
      </c>
      <c r="B357" s="162" t="s">
        <v>2280</v>
      </c>
      <c r="C357" s="83" t="s">
        <v>2281</v>
      </c>
      <c r="D357" s="160" t="s">
        <v>2282</v>
      </c>
      <c r="L357" s="663"/>
    </row>
    <row r="358" spans="1:43" s="314" customFormat="1" ht="51" hidden="1" x14ac:dyDescent="0.2">
      <c r="A358" s="71" t="s">
        <v>17</v>
      </c>
      <c r="B358" s="71" t="s">
        <v>416</v>
      </c>
      <c r="C358" s="199" t="s">
        <v>2307</v>
      </c>
      <c r="D358" s="372" t="s">
        <v>2306</v>
      </c>
      <c r="E358" s="116"/>
      <c r="F358" s="116"/>
      <c r="G358" s="116"/>
      <c r="H358" s="116"/>
      <c r="I358" s="116"/>
      <c r="J358" s="116"/>
      <c r="K358" s="116"/>
      <c r="L358" s="658"/>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7"/>
      <c r="AQ358" s="313"/>
    </row>
    <row r="359" spans="1:43" ht="51" hidden="1" x14ac:dyDescent="0.2">
      <c r="A359" s="82" t="s">
        <v>1</v>
      </c>
      <c r="B359" s="162" t="s">
        <v>2329</v>
      </c>
      <c r="C359" s="82" t="s">
        <v>293</v>
      </c>
      <c r="D359" s="178" t="s">
        <v>2327</v>
      </c>
      <c r="L359" s="663"/>
    </row>
    <row r="360" spans="1:43" ht="51" hidden="1" x14ac:dyDescent="0.2">
      <c r="A360" s="82" t="s">
        <v>1</v>
      </c>
      <c r="B360" s="162" t="s">
        <v>2329</v>
      </c>
      <c r="C360" s="82" t="s">
        <v>294</v>
      </c>
      <c r="D360" s="178" t="s">
        <v>613</v>
      </c>
      <c r="L360" s="663"/>
    </row>
    <row r="361" spans="1:43" hidden="1" x14ac:dyDescent="0.2">
      <c r="A361" s="82"/>
      <c r="B361" s="162"/>
      <c r="C361" s="198"/>
      <c r="D361" s="178"/>
      <c r="L361" s="663"/>
    </row>
    <row r="362" spans="1:43" ht="51" hidden="1" x14ac:dyDescent="0.2">
      <c r="A362" s="82" t="s">
        <v>1</v>
      </c>
      <c r="B362" s="162" t="s">
        <v>2329</v>
      </c>
      <c r="C362" s="82" t="s">
        <v>296</v>
      </c>
      <c r="D362" s="178" t="s">
        <v>2332</v>
      </c>
      <c r="L362" s="663"/>
    </row>
    <row r="363" spans="1:43" hidden="1" x14ac:dyDescent="0.2">
      <c r="A363" s="82"/>
      <c r="B363" s="162"/>
      <c r="C363" s="82"/>
      <c r="D363" s="178"/>
      <c r="L363" s="663"/>
    </row>
    <row r="364" spans="1:43" hidden="1" x14ac:dyDescent="0.2">
      <c r="A364" s="82"/>
      <c r="B364" s="162"/>
      <c r="C364" s="82"/>
      <c r="D364" s="162"/>
      <c r="L364" s="663"/>
    </row>
    <row r="365" spans="1:43" ht="38.25" customHeight="1" x14ac:dyDescent="0.2">
      <c r="A365" s="71" t="s">
        <v>3</v>
      </c>
      <c r="B365" s="71" t="s">
        <v>406</v>
      </c>
      <c r="C365" s="83" t="s">
        <v>209</v>
      </c>
      <c r="E365" s="682"/>
      <c r="F365" s="682"/>
      <c r="G365" s="682"/>
      <c r="H365" s="72"/>
      <c r="I365" s="92"/>
      <c r="J365" s="72"/>
      <c r="K365" s="72"/>
      <c r="S365" s="115"/>
    </row>
    <row r="374" spans="4:4" x14ac:dyDescent="0.2">
      <c r="D374" s="173" t="s">
        <v>2288</v>
      </c>
    </row>
  </sheetData>
  <sheetProtection formatCells="0" sort="0"/>
  <autoFilter ref="A1:AQ364">
    <filterColumn colId="0">
      <filters>
        <filter val="Sisačko-moslavačka"/>
      </filters>
    </filterColumn>
    <filterColumn colId="1">
      <filters>
        <filter val="PRIVREDA d.o.o. _x000a_(12266526926) Gundulićeva 14, 44250 Petrinja"/>
      </filters>
    </filterColumn>
  </autoFilter>
  <dataValidations count="57">
    <dataValidation type="list" allowBlank="1" showInputMessage="1" showErrorMessage="1" sqref="O241:O250 O151:O154 O283 O221:O222 O178:O180 O14:O16 O213:O218 O353 O36 O306:O351 O296:O299 O157:O174 O124:O145 O224:O228 O82:O87 O234:O239 O230:O232 O19:O29 O252:O280 O182:O211 O90:O122 O31:O33 O40:O61 O63:O80 WVW105:WVW106 JK105:JK106 TG105:TG106 ADC105:ADC106 AMY105:AMY106 AWU105:AWU106 BGQ105:BGQ106 BQM105:BQM106 CAI105:CAI106 CKE105:CKE106 CUA105:CUA106 DDW105:DDW106 DNS105:DNS106 DXO105:DXO106 EHK105:EHK106 ERG105:ERG106 FBC105:FBC106 FKY105:FKY106 FUU105:FUU106 GEQ105:GEQ106 GOM105:GOM106 GYI105:GYI106 HIE105:HIE106 HSA105:HSA106 IBW105:IBW106 ILS105:ILS106 IVO105:IVO106 JFK105:JFK106 JPG105:JPG106 JZC105:JZC106 KIY105:KIY106 KSU105:KSU106 LCQ105:LCQ106 LMM105:LMM106 LWI105:LWI106 MGE105:MGE106 MQA105:MQA106 MZW105:MZW106 NJS105:NJS106 NTO105:NTO106 ODK105:ODK106 ONG105:ONG106 OXC105:OXC106 PGY105:PGY106 PQU105:PQU106 QAQ105:QAQ106 QKM105:QKM106 QUI105:QUI106 REE105:REE106 ROA105:ROA106 RXW105:RXW106 SHS105:SHS106 SRO105:SRO106 TBK105:TBK106 TLG105:TLG106 TVC105:TVC106 UEY105:UEY106 UOU105:UOU106 UYQ105:UYQ106 VIM105:VIM106 VSI105:VSI106 WCE105:WCE106 WMA105:WMA106 O2:O11">
      <formula1>aer</formula1>
    </dataValidation>
    <dataValidation type="list" allowBlank="1" showInputMessage="1" showErrorMessage="1" sqref="K296:K299 AD296:AD299 V296:V299 V283 V129:V135 K224:K228 V224:V228 AD224:AD228 N224:N228 K14:K16 K252:K280 N353 K151:K154 V124:V127 AD124:AD127 K329:K351 N14:N16 V14:V16 AD14:AD16 V234:V239 K353 AD353 V353 N82:N87 V19:V29 AD40:AD87 V40:V87 N63:N70 U128 AC128 J128 M128 K124:K127 V182:V218 N151:N154 AD151:AD154 V151:V154 V137:V145 N124:N145 AD129:AD145 K129:K145 N178:N180 AD178:AD180 V178:V180 K171:K173 K178:K180 K188:K195 AD157:AD174 V157:V174 N157:N174 K157:K169 K182:K186 K36 AD36 V36 N36 N221:N222 N234:N239 N213:N218 K82:K87 AD221:AD222 V221:V222 K221:K222 K234:K239 V230:V232 K230:K232 N230:N232 AD230:AD232 AD234:AD239 N241:N250 AD241:AD250 V241:V250 K241:K250 N296:N299 V252:V280 AD252:AD280 N252:N280 AD283 K283 N283 K306:K327 AD306:AD351 N306:N351 V306:V351 N31:N33 K31:K33 V31:V33 AD19:AD33 K19:K29 N19:N29 K40:K61 N40:N61 N72:N80 K63:K80 K197:K218 AD182:AD218 N182:N211 WVS105:WVS106 JJ105:JJ106 TF105:TF106 ADB105:ADB106 AMX105:AMX106 AWT105:AWT106 BGP105:BGP106 BQL105:BQL106 CAH105:CAH106 CKD105:CKD106 CTZ105:CTZ106 DDV105:DDV106 DNR105:DNR106 DXN105:DXN106 EHJ105:EHJ106 ERF105:ERF106 FBB105:FBB106 FKX105:FKX106 FUT105:FUT106 GEP105:GEP106 GOL105:GOL106 GYH105:GYH106 HID105:HID106 HRZ105:HRZ106 IBV105:IBV106 ILR105:ILR106 IVN105:IVN106 JFJ105:JFJ106 JPF105:JPF106 JZB105:JZB106 KIX105:KIX106 KST105:KST106 LCP105:LCP106 LML105:LML106 LWH105:LWH106 MGD105:MGD106 MPZ105:MPZ106 MZV105:MZV106 NJR105:NJR106 NTN105:NTN106 ODJ105:ODJ106 ONF105:ONF106 OXB105:OXB106 PGX105:PGX106 PQT105:PQT106 QAP105:QAP106 QKL105:QKL106 QUH105:QUH106 RED105:RED106 RNZ105:RNZ106 RXV105:RXV106 SHR105:SHR106 SRN105:SRN106 TBJ105:TBJ106 TLF105:TLF106 TVB105:TVB106 UEX105:UEX106 UOT105:UOT106 UYP105:UYP106 VIL105:VIL106 VSH105:VSH106 WCD105:WCD106 WLZ105:WLZ106 WVV105:WVV106 JR105:JR106 TN105:TN106 ADJ105:ADJ106 ANF105:ANF106 AXB105:AXB106 BGX105:BGX106 BQT105:BQT106 CAP105:CAP106 CKL105:CKL106 CUH105:CUH106 DED105:DED106 DNZ105:DNZ106 DXV105:DXV106 EHR105:EHR106 ERN105:ERN106 FBJ105:FBJ106 FLF105:FLF106 FVB105:FVB106 GEX105:GEX106 GOT105:GOT106 GYP105:GYP106 HIL105:HIL106 HSH105:HSH106 ICD105:ICD106 ILZ105:ILZ106 IVV105:IVV106 JFR105:JFR106 JPN105:JPN106 JZJ105:JZJ106 KJF105:KJF106 KTB105:KTB106 LCX105:LCX106 LMT105:LMT106 LWP105:LWP106 MGL105:MGL106 MQH105:MQH106 NAD105:NAD106 NJZ105:NJZ106 NTV105:NTV106 ODR105:ODR106 ONN105:ONN106 OXJ105:OXJ106 PHF105:PHF106 PRB105:PRB106 QAX105:QAX106 QKT105:QKT106 QUP105:QUP106 REL105:REL106 ROH105:ROH106 RYD105:RYD106 SHZ105:SHZ106 SRV105:SRV106 TBR105:TBR106 TLN105:TLN106 TVJ105:TVJ106 UFF105:UFF106 UPB105:UPB106 UYX105:UYX106 VIT105:VIT106 VSP105:VSP106 WCL105:WCL106 WMH105:WMH106 WWD105:WWD106 JZ105:JZ106 TV105:TV106 ADR105:ADR106 ANN105:ANN106 AXJ105:AXJ106 BHF105:BHF106 BRB105:BRB106 CAX105:CAX106 CKT105:CKT106 CUP105:CUP106 DEL105:DEL106 DOH105:DOH106 DYD105:DYD106 EHZ105:EHZ106 ERV105:ERV106 FBR105:FBR106 FLN105:FLN106 FVJ105:FVJ106 GFF105:GFF106 GPB105:GPB106 GYX105:GYX106 HIT105:HIT106 HSP105:HSP106 ICL105:ICL106 IMH105:IMH106 IWD105:IWD106 JFZ105:JFZ106 JPV105:JPV106 JZR105:JZR106 KJN105:KJN106 KTJ105:KTJ106 LDF105:LDF106 LNB105:LNB106 LWX105:LWX106 MGT105:MGT106 MQP105:MQP106 NAL105:NAL106 NKH105:NKH106 NUD105:NUD106 ODZ105:ODZ106 ONV105:ONV106 OXR105:OXR106 PHN105:PHN106 PRJ105:PRJ106 QBF105:QBF106 QLB105:QLB106 QUX105:QUX106 RET105:RET106 ROP105:ROP106 RYL105:RYL106 SIH105:SIH106 SSD105:SSD106 TBZ105:TBZ106 TLV105:TLV106 TVR105:TVR106 UFN105:UFN106 UPJ105:UPJ106 UZF105:UZF106 VJB105:VJB106 VSX105:VSX106 WCT105:WCT106 WMP105:WMP106 WWL105:WWL106 JG105:JG106 TC105:TC106 ACY105:ACY106 AMU105:AMU106 AWQ105:AWQ106 BGM105:BGM106 BQI105:BQI106 CAE105:CAE106 CKA105:CKA106 CTW105:CTW106 DDS105:DDS106 DNO105:DNO106 DXK105:DXK106 EHG105:EHG106 ERC105:ERC106 FAY105:FAY106 FKU105:FKU106 FUQ105:FUQ106 GEM105:GEM106 GOI105:GOI106 GYE105:GYE106 HIA105:HIA106 HRW105:HRW106 IBS105:IBS106 ILO105:ILO106 IVK105:IVK106 JFG105:JFG106 JPC105:JPC106 JYY105:JYY106 KIU105:KIU106 KSQ105:KSQ106 LCM105:LCM106 LMI105:LMI106 LWE105:LWE106 MGA105:MGA106 MPW105:MPW106 MZS105:MZS106 NJO105:NJO106 NTK105:NTK106 ODG105:ODG106 ONC105:ONC106 OWY105:OWY106 PGU105:PGU106 PQQ105:PQQ106 QAM105:QAM106 QKI105:QKI106 QUE105:QUE106 REA105:REA106 RNW105:RNW106 RXS105:RXS106 SHO105:SHO106 SRK105:SRK106 TBG105:TBG106 TLC105:TLC106 TUY105:TUY106 UEU105:UEU106 UOQ105:UOQ106 UYM105:UYM106 VII105:VII106 VSE105:VSE106 WCA105:WCA106 WLW105:WLW106 V90:V122 N90:N122 K90:K122 AD90:AD122 K365 K2:K11 N2:N11 V2:V11 AD2:AD11">
      <formula1>DANE</formula1>
    </dataValidation>
    <dataValidation type="list" allowBlank="1" showInputMessage="1" showErrorMessage="1" sqref="Q56:Q57 Q45 Q49 P128 Q105:Q106 JM105:JM106 TI105:TI106 ADE105:ADE106 ANA105:ANA106 AWW105:AWW106 BGS105:BGS106 BQO105:BQO106 CAK105:CAK106 CKG105:CKG106 CUC105:CUC106 DDY105:DDY106 DNU105:DNU106 DXQ105:DXQ106 EHM105:EHM106 ERI105:ERI106 FBE105:FBE106 FLA105:FLA106 FUW105:FUW106 GES105:GES106 GOO105:GOO106 GYK105:GYK106 HIG105:HIG106 HSC105:HSC106 IBY105:IBY106 ILU105:ILU106 IVQ105:IVQ106 JFM105:JFM106 JPI105:JPI106 JZE105:JZE106 KJA105:KJA106 KSW105:KSW106 LCS105:LCS106 LMO105:LMO106 LWK105:LWK106 MGG105:MGG106 MQC105:MQC106 MZY105:MZY106 NJU105:NJU106 NTQ105:NTQ106 ODM105:ODM106 ONI105:ONI106 OXE105:OXE106 PHA105:PHA106 PQW105:PQW106 QAS105:QAS106 QKO105:QKO106 QUK105:QUK106 REG105:REG106 ROC105:ROC106 RXY105:RXY106 SHU105:SHU106 SRQ105:SRQ106 TBM105:TBM106 TLI105:TLI106 TVE105:TVE106 UFA105:UFA106 UOW105:UOW106 UYS105:UYS106 VIO105:VIO106 VSK105:VSK106 WCG105:WCG106 WMC105:WMC106 WVY105:WVY106">
      <formula1>sustav</formula1>
    </dataValidation>
    <dataValidation type="list" allowBlank="1" showInputMessage="1" showErrorMessage="1" sqref="W56:W57 W45 W49 V128 W105:W106 JS105:JS106 TO105:TO106 ADK105:ADK106 ANG105:ANG106 AXC105:AXC106 BGY105:BGY106 BQU105:BQU106 CAQ105:CAQ106 CKM105:CKM106 CUI105:CUI106 DEE105:DEE106 DOA105:DOA106 DXW105:DXW106 EHS105:EHS106 ERO105:ERO106 FBK105:FBK106 FLG105:FLG106 FVC105:FVC106 GEY105:GEY106 GOU105:GOU106 GYQ105:GYQ106 HIM105:HIM106 HSI105:HSI106 ICE105:ICE106 IMA105:IMA106 IVW105:IVW106 JFS105:JFS106 JPO105:JPO106 JZK105:JZK106 KJG105:KJG106 KTC105:KTC106 LCY105:LCY106 LMU105:LMU106 LWQ105:LWQ106 MGM105:MGM106 MQI105:MQI106 NAE105:NAE106 NKA105:NKA106 NTW105:NTW106 ODS105:ODS106 ONO105:ONO106 OXK105:OXK106 PHG105:PHG106 PRC105:PRC106 QAY105:QAY106 QKU105:QKU106 QUQ105:QUQ106 REM105:REM106 ROI105:ROI106 RYE105:RYE106 SIA105:SIA106 SRW105:SRW106 TBS105:TBS106 TLO105:TLO106 TVK105:TVK106 UFG105:UFG106 UPC105:UPC106 UYY105:UYY106 VIU105:VIU106 VSQ105:VSQ106 WCM105:WCM106 WMI105:WMI106 WWE105:WWE106">
      <formula1>dez</formula1>
    </dataValidation>
    <dataValidation type="list" allowBlank="1" showInputMessage="1" showErrorMessage="1" sqref="X241:X250 X151:X154 X252:X280 X283 X221:X222 X306:X353 X40:X87 X19:X29 X129:X145 X296:X299 X157:X174 X14:X16 X224:X228 X36 X234:X239 X230:X232 X124:X127 X178:X180 X182:X218 X31:X33 WWF105:WWF106 JT105:JT106 TP105:TP106 ADL105:ADL106 ANH105:ANH106 AXD105:AXD106 BGZ105:BGZ106 BQV105:BQV106 CAR105:CAR106 CKN105:CKN106 CUJ105:CUJ106 DEF105:DEF106 DOB105:DOB106 DXX105:DXX106 EHT105:EHT106 ERP105:ERP106 FBL105:FBL106 FLH105:FLH106 FVD105:FVD106 GEZ105:GEZ106 GOV105:GOV106 GYR105:GYR106 HIN105:HIN106 HSJ105:HSJ106 ICF105:ICF106 IMB105:IMB106 IVX105:IVX106 JFT105:JFT106 JPP105:JPP106 JZL105:JZL106 KJH105:KJH106 KTD105:KTD106 LCZ105:LCZ106 LMV105:LMV106 LWR105:LWR106 MGN105:MGN106 MQJ105:MQJ106 NAF105:NAF106 NKB105:NKB106 NTX105:NTX106 ODT105:ODT106 ONP105:ONP106 OXL105:OXL106 PHH105:PHH106 PRD105:PRD106 QAZ105:QAZ106 QKV105:QKV106 QUR105:QUR106 REN105:REN106 ROJ105:ROJ106 RYF105:RYF106 SIB105:SIB106 SRX105:SRX106 TBT105:TBT106 TLP105:TLP106 TVL105:TVL106 UFH105:UFH106 UPD105:UPD106 UYZ105:UYZ106 VIV105:VIV106 VSR105:VSR106 WCN105:WCN106 WMJ105:WMJ106 X90:X122 X2:X11">
      <formula1>lab</formula1>
    </dataValidation>
    <dataValidation type="list" allowBlank="1" showInputMessage="1" showErrorMessage="1" sqref="Y56:Y57 Y45 Y49 X128 Y105:Y106 JU105:JU106 TQ105:TQ106 ADM105:ADM106 ANI105:ANI106 AXE105:AXE106 BHA105:BHA106 BQW105:BQW106 CAS105:CAS106 CKO105:CKO106 CUK105:CUK106 DEG105:DEG106 DOC105:DOC106 DXY105:DXY106 EHU105:EHU106 ERQ105:ERQ106 FBM105:FBM106 FLI105:FLI106 FVE105:FVE106 GFA105:GFA106 GOW105:GOW106 GYS105:GYS106 HIO105:HIO106 HSK105:HSK106 ICG105:ICG106 IMC105:IMC106 IVY105:IVY106 JFU105:JFU106 JPQ105:JPQ106 JZM105:JZM106 KJI105:KJI106 KTE105:KTE106 LDA105:LDA106 LMW105:LMW106 LWS105:LWS106 MGO105:MGO106 MQK105:MQK106 NAG105:NAG106 NKC105:NKC106 NTY105:NTY106 ODU105:ODU106 ONQ105:ONQ106 OXM105:OXM106 PHI105:PHI106 PRE105:PRE106 QBA105:QBA106 QKW105:QKW106 QUS105:QUS106 REO105:REO106 ROK105:ROK106 RYG105:RYG106 SIC105:SIC106 SRY105:SRY106 TBU105:TBU106 TLQ105:TLQ106 TVM105:TVM106 UFI105:UFI106 UPE105:UPE106 UZA105:UZA106 VIW105:VIW106 VSS105:VSS106 WCO105:WCO106 WMK105:WMK106 WWG105:WWG106">
      <formula1>J</formula1>
    </dataValidation>
    <dataValidation type="list" allowBlank="1" showInputMessage="1" showErrorMessage="1" sqref="Z241:Z250 Z151:Z154 Z353 Z283 Z221:Z222 Z306:Z351 Z40:Z87 Z19:Z29 Z129:Z145 Z157:Z174 Z296:Z299 Z14:Z16 Z224:Z228 Z36 Z234:Z239 Z230:Z232 Z124:Z127 Z252:Z280 Z178:Z180 Z182:Z218 Z31:Z33 WWH105:WWH106 JV105:JV106 TR105:TR106 ADN105:ADN106 ANJ105:ANJ106 AXF105:AXF106 BHB105:BHB106 BQX105:BQX106 CAT105:CAT106 CKP105:CKP106 CUL105:CUL106 DEH105:DEH106 DOD105:DOD106 DXZ105:DXZ106 EHV105:EHV106 ERR105:ERR106 FBN105:FBN106 FLJ105:FLJ106 FVF105:FVF106 GFB105:GFB106 GOX105:GOX106 GYT105:GYT106 HIP105:HIP106 HSL105:HSL106 ICH105:ICH106 IMD105:IMD106 IVZ105:IVZ106 JFV105:JFV106 JPR105:JPR106 JZN105:JZN106 KJJ105:KJJ106 KTF105:KTF106 LDB105:LDB106 LMX105:LMX106 LWT105:LWT106 MGP105:MGP106 MQL105:MQL106 NAH105:NAH106 NKD105:NKD106 NTZ105:NTZ106 ODV105:ODV106 ONR105:ONR106 OXN105:OXN106 PHJ105:PHJ106 PRF105:PRF106 QBB105:QBB106 QKX105:QKX106 QUT105:QUT106 REP105:REP106 ROL105:ROL106 RYH105:RYH106 SID105:SID106 SRZ105:SRZ106 TBV105:TBV106 TLR105:TLR106 TVN105:TVN106 UFJ105:UFJ106 UPF105:UPF106 UZB105:UZB106 VIX105:VIX106 VST105:VST106 WCP105:WCP106 WML105:WML106 Z90:Z122 Z2:Z11">
      <formula1>DA</formula1>
    </dataValidation>
    <dataValidation type="list" allowBlank="1" showInputMessage="1" showErrorMessage="1" sqref="AA241:AA250 AA151:AA154 AA353 AA283 AA221:AA222 AA306:AA351 AA40:AA87 AA19:AA33 AA129:AA145 AA296:AA299 AA157:AA174 AA14:AA16 AA224:AA228 AA36 AA234:AA239 AA230:AA232 AA124:AA127 AA252:AA280 AA178:AA180 AA182:AA218 Z128 WWI105:WWI106 JW105:JW106 TS105:TS106 ADO105:ADO106 ANK105:ANK106 AXG105:AXG106 BHC105:BHC106 BQY105:BQY106 CAU105:CAU106 CKQ105:CKQ106 CUM105:CUM106 DEI105:DEI106 DOE105:DOE106 DYA105:DYA106 EHW105:EHW106 ERS105:ERS106 FBO105:FBO106 FLK105:FLK106 FVG105:FVG106 GFC105:GFC106 GOY105:GOY106 GYU105:GYU106 HIQ105:HIQ106 HSM105:HSM106 ICI105:ICI106 IME105:IME106 IWA105:IWA106 JFW105:JFW106 JPS105:JPS106 JZO105:JZO106 KJK105:KJK106 KTG105:KTG106 LDC105:LDC106 LMY105:LMY106 LWU105:LWU106 MGQ105:MGQ106 MQM105:MQM106 NAI105:NAI106 NKE105:NKE106 NUA105:NUA106 ODW105:ODW106 ONS105:ONS106 OXO105:OXO106 PHK105:PHK106 PRG105:PRG106 QBC105:QBC106 QKY105:QKY106 QUU105:QUU106 REQ105:REQ106 ROM105:ROM106 RYI105:RYI106 SIE105:SIE106 SSA105:SSA106 TBW105:TBW106 TLS105:TLS106 TVO105:TVO106 UFK105:UFK106 UPG105:UPG106 UZC105:UZC106 VIY105:VIY106 VSU105:VSU106 WCQ105:WCQ106 WMM105:WMM106 AA90:AA122 AA2:AA11">
      <formula1>uzrok</formula1>
    </dataValidation>
    <dataValidation type="list" allowBlank="1" showInputMessage="1" showErrorMessage="1" sqref="AB241:AB250 AB151:AB154 AB353 AB283 AB221:AB222 AB306:AB351 AB40:AB87 AB19:AB33 AB129:AB145 AB296:AB299 AB157:AB174 AB14:AB16 AB224:AB228 AB36 AB234:AB239 AB230:AB232 AB124:AB127 AB252:AB280 AB178:AB180 AB182:AB218 AA128 WWJ105:WWJ106 JX105:JX106 TT105:TT106 ADP105:ADP106 ANL105:ANL106 AXH105:AXH106 BHD105:BHD106 BQZ105:BQZ106 CAV105:CAV106 CKR105:CKR106 CUN105:CUN106 DEJ105:DEJ106 DOF105:DOF106 DYB105:DYB106 EHX105:EHX106 ERT105:ERT106 FBP105:FBP106 FLL105:FLL106 FVH105:FVH106 GFD105:GFD106 GOZ105:GOZ106 GYV105:GYV106 HIR105:HIR106 HSN105:HSN106 ICJ105:ICJ106 IMF105:IMF106 IWB105:IWB106 JFX105:JFX106 JPT105:JPT106 JZP105:JZP106 KJL105:KJL106 KTH105:KTH106 LDD105:LDD106 LMZ105:LMZ106 LWV105:LWV106 MGR105:MGR106 MQN105:MQN106 NAJ105:NAJ106 NKF105:NKF106 NUB105:NUB106 ODX105:ODX106 ONT105:ONT106 OXP105:OXP106 PHL105:PHL106 PRH105:PRH106 QBD105:QBD106 QKZ105:QKZ106 QUV105:QUV106 RER105:RER106 RON105:RON106 RYJ105:RYJ106 SIF105:SIF106 SSB105:SSB106 TBX105:TBX106 TLT105:TLT106 TVP105:TVP106 UFL105:UFL106 UPH105:UPH106 UZD105:UZD106 VIZ105:VIZ106 VSV105:VSV106 WCR105:WCR106 WMN105:WMN106 AB90:AB122 AB2:AB11">
      <formula1>radnja</formula1>
    </dataValidation>
    <dataValidation type="list" allowBlank="1" showInputMessage="1" showErrorMessage="1" sqref="AC241:AC250 AC151:AC154 AC353 AC283 AC221:AC222 AC306:AC351 AC40:AC87 AC19:AC33 AC129:AC145 AC296:AC299 AC157:AC174 AC14:AC16 AC224:AC228 AC36 AC234:AC239 AC230:AC232 AC124:AC127 AC252:AC280 AC178:AC180 AC182:AC218 AB128 WWK105:WWK106 JY105:JY106 TU105:TU106 ADQ105:ADQ106 ANM105:ANM106 AXI105:AXI106 BHE105:BHE106 BRA105:BRA106 CAW105:CAW106 CKS105:CKS106 CUO105:CUO106 DEK105:DEK106 DOG105:DOG106 DYC105:DYC106 EHY105:EHY106 ERU105:ERU106 FBQ105:FBQ106 FLM105:FLM106 FVI105:FVI106 GFE105:GFE106 GPA105:GPA106 GYW105:GYW106 HIS105:HIS106 HSO105:HSO106 ICK105:ICK106 IMG105:IMG106 IWC105:IWC106 JFY105:JFY106 JPU105:JPU106 JZQ105:JZQ106 KJM105:KJM106 KTI105:KTI106 LDE105:LDE106 LNA105:LNA106 LWW105:LWW106 MGS105:MGS106 MQO105:MQO106 NAK105:NAK106 NKG105:NKG106 NUC105:NUC106 ODY105:ODY106 ONU105:ONU106 OXQ105:OXQ106 PHM105:PHM106 PRI105:PRI106 QBE105:QBE106 QLA105:QLA106 QUW105:QUW106 RES105:RES106 ROO105:ROO106 RYK105:RYK106 SIG105:SIG106 SSC105:SSC106 TBY105:TBY106 TLU105:TLU106 TVQ105:TVQ106 UFM105:UFM106 UPI105:UPI106 UZE105:UZE106 VJA105:VJA106 VSW105:VSW106 WCS105:WCS106 WMO105:WMO106 AC90:AC122 AC2:AC11">
      <formula1>vrijeme</formula1>
    </dataValidation>
    <dataValidation type="list" allowBlank="1" showInputMessage="1" showErrorMessage="1" sqref="AE72:AE87 AE151:AE154 AE241:AE250 AE283 AE221:AE222 AE306:AE351 AE124:AE127 AE19:AE33 AE129:AE145 AE353 AE40:AE70 AE157:AE174 AE14:AE16 AE224:AE228 AE36 AE234:AE239 AE230:AE232 AE178:AE180 AE252:AE280 AE296:AE299 AE182:AE218 AD128 WWM105:WWM106 KA105:KA106 TW105:TW106 ADS105:ADS106 ANO105:ANO106 AXK105:AXK106 BHG105:BHG106 BRC105:BRC106 CAY105:CAY106 CKU105:CKU106 CUQ105:CUQ106 DEM105:DEM106 DOI105:DOI106 DYE105:DYE106 EIA105:EIA106 ERW105:ERW106 FBS105:FBS106 FLO105:FLO106 FVK105:FVK106 GFG105:GFG106 GPC105:GPC106 GYY105:GYY106 HIU105:HIU106 HSQ105:HSQ106 ICM105:ICM106 IMI105:IMI106 IWE105:IWE106 JGA105:JGA106 JPW105:JPW106 JZS105:JZS106 KJO105:KJO106 KTK105:KTK106 LDG105:LDG106 LNC105:LNC106 LWY105:LWY106 MGU105:MGU106 MQQ105:MQQ106 NAM105:NAM106 NKI105:NKI106 NUE105:NUE106 OEA105:OEA106 ONW105:ONW106 OXS105:OXS106 PHO105:PHO106 PRK105:PRK106 QBG105:QBG106 QLC105:QLC106 QUY105:QUY106 REU105:REU106 ROQ105:ROQ106 RYM105:RYM106 SII105:SII106 SSE105:SSE106 TCA105:TCA106 TLW105:TLW106 TVS105:TVS106 UFO105:UFO106 UPK105:UPK106 UZG105:UZG106 VJC105:VJC106 VSY105:VSY106 WCU105:WCU106 WMQ105:WMQ106 AE90:AE122 AE2:AE11">
      <formula1>par</formula1>
    </dataValidation>
    <dataValidation type="list" allowBlank="1" showInputMessage="1" showErrorMessage="1" sqref="AH241:AH250 AH151:AH154 AH353 AH283 AH221:AH222 AH306:AH351 AH40:AH87 AH19:AH33 AH129:AH145 AH296:AH299 AH157:AH174 AH14:AH16 AH224:AH228 AH36 AH234:AH239 AH230:AH232 AH124:AH127 AH252:AH280 AH178:AH180 AH182:AH218 AG128 WWP105:WWP106 KD105:KD106 TZ105:TZ106 ADV105:ADV106 ANR105:ANR106 AXN105:AXN106 BHJ105:BHJ106 BRF105:BRF106 CBB105:CBB106 CKX105:CKX106 CUT105:CUT106 DEP105:DEP106 DOL105:DOL106 DYH105:DYH106 EID105:EID106 ERZ105:ERZ106 FBV105:FBV106 FLR105:FLR106 FVN105:FVN106 GFJ105:GFJ106 GPF105:GPF106 GZB105:GZB106 HIX105:HIX106 HST105:HST106 ICP105:ICP106 IML105:IML106 IWH105:IWH106 JGD105:JGD106 JPZ105:JPZ106 JZV105:JZV106 KJR105:KJR106 KTN105:KTN106 LDJ105:LDJ106 LNF105:LNF106 LXB105:LXB106 MGX105:MGX106 MQT105:MQT106 NAP105:NAP106 NKL105:NKL106 NUH105:NUH106 OED105:OED106 ONZ105:ONZ106 OXV105:OXV106 PHR105:PHR106 PRN105:PRN106 QBJ105:QBJ106 QLF105:QLF106 QVB105:QVB106 REX105:REX106 ROT105:ROT106 RYP105:RYP106 SIL105:SIL106 SSH105:SSH106 TCD105:TCD106 TLZ105:TLZ106 TVV105:TVV106 UFR105:UFR106 UPN105:UPN106 UZJ105:UZJ106 VJF105:VJF106 VTB105:VTB106 WCX105:WCX106 WMT105:WMT106 AH90:AH122 AH2:AH11">
      <formula1>prvo</formula1>
    </dataValidation>
    <dataValidation type="list" operator="equal" showDropDown="1" sqref="AG13 AI13:AO13 AQ13 AG146:AG150 AI146:AO150 AQ147:AQ150">
      <formula1>""</formula1>
      <formula2>0</formula2>
    </dataValidation>
    <dataValidation type="whole" operator="equal" allowBlank="1" sqref="U13 U146:U150">
      <formula1>0</formula1>
      <formula2>0</formula2>
    </dataValidation>
    <dataValidation type="list" allowBlank="1" showErrorMessage="1" sqref="AH123 AH13 AH281:AH282 AH181 AH284:AH295 AH17:AH18 AH34:AH35 AH37:AH39 AH155:AH156 AH146:AH150 AH175:AH177 AH219:AH220 AH223 AH229 AH233 AH240 AH251 AD354:AD355 AH88:AH89 AH300:AH305">
      <formula1>prvo</formula1>
      <formula2>0</formula2>
    </dataValidation>
    <dataValidation type="list" allowBlank="1" showErrorMessage="1" sqref="AE123 AE13 AE281:AE282 AE181 AE284:AE295 AE17:AE18 AE34:AE35 AE37:AE39 AE155:AE156 AE146:AE150 AE175:AE177 AE219:AE220 AE223 AE229 AE233 AE240 AE251 AA354:AA355 AE88:AE89 AE300:AE305">
      <formula1>par</formula1>
      <formula2>0</formula2>
    </dataValidation>
    <dataValidation type="list" allowBlank="1" showErrorMessage="1" sqref="AC123 AC13 AC281:AC282 AC181 AC284:AC295 AC17:AC18 AC34:AC35 AC37:AC39 AC155:AC156 AC146:AC150 AC175:AC177 AC219:AC220 AC223 AC229 AC233 AC240 AC251 AC88:AC89 AC300:AC305">
      <formula1>vrijeme</formula1>
      <formula2>0</formula2>
    </dataValidation>
    <dataValidation type="list" allowBlank="1" showErrorMessage="1" sqref="AB123 AB13 AB281:AB282 AB181 AB284:AB295 AB17:AB18 AB34:AB35 AB37:AB39 AB155:AB156 AB146:AB150 AB175:AB177 AB219:AB220 AB223 AB229 AB233 AB240 AB251 AB88:AB89 AB300:AB305">
      <formula1>radnja</formula1>
      <formula2>0</formula2>
    </dataValidation>
    <dataValidation type="list" allowBlank="1" showErrorMessage="1" sqref="AA123 AA13 AA281:AA282 AA181 AA284:AA295 AA17:AA18 AA34:AA35 AA37:AA39 AA155:AA156 AA146:AA150 AA175:AA177 AA219:AA220 AA223 AA229 AA233 AA240 AA251 X354:X355 AA88:AA89 AA300:AA305">
      <formula1>uzrok</formula1>
      <formula2>0</formula2>
    </dataValidation>
    <dataValidation type="list" allowBlank="1" showErrorMessage="1" sqref="Z123 Z13 Z281:Z282 Z181 Z284:Z295 Z17:Z18 Z34:Z35 Z37:Z39 Z155:Z156 Z146:Z150 Z175:Z177 Z219:Z220 Z223 Z229 Z233 Z240 Z251 Z88:Z89 Z300:Z305">
      <formula1>DA</formula1>
      <formula2>0</formula2>
    </dataValidation>
    <dataValidation type="list" allowBlank="1" showErrorMessage="1" sqref="X123 X13 X281:X282 X181 X284:X295 X17:X18 X34:X35 X37:X39 X155:X156 X146:X150 X175:X177 X219:X220 X223 X229 X233 X240 X251 U354:U355 X88:X89 X300:X305">
      <formula1>lab</formula1>
      <formula2>0</formula2>
    </dataValidation>
    <dataValidation type="list" allowBlank="1" showErrorMessage="1" sqref="T354:T355">
      <formula1>dez</formula1>
      <formula2>0</formula2>
    </dataValidation>
    <dataValidation type="list" allowBlank="1" showErrorMessage="1" sqref="P354:P355">
      <formula1>sustav</formula1>
      <formula2>0</formula2>
    </dataValidation>
    <dataValidation type="list" allowBlank="1" showErrorMessage="1" sqref="AR17:IV18 K13 Z354:Z355 K123 N123 V123 N13 V13 AD13 AF13 AP13 AR13:IV13 K281:K282 N281:N282 V281:V282 AD281:AD282 AD181 K284:K295 K17:K18 N17:N18 U17:V18 AD17:AD18 AF17:AG18 AI17:AO18 K34:K35 N34:N35 U34:V35 AD34:AD35 AF34:AG35 AI34:AO35 K37:K39 N37:N39 U37:V39 AD37:AD39 AF37:AG39 AI37:AO39 K155:K156 N155:N156 V155:V156 AD155:AD156 AD146:AD150 AF146:AF150 AR146:IV150 AP149 K175:K177 N175:N177 V175:V177 AD175:AD177 K219:K220 N219:N220 V219:V220 AD219:AD220 K223 N223 V223 AD223 K229 N229 V229 AD229 K233 N233 V233 AD233 K240 N240 V240 AD240 K251 N251 V251 AD251 J354:J355 M354:M355 AD123 V355 K88:K89 N88:N89 V88:V89 AD88:AD89 AR37:IV39 AR34:IV35 K146:K150 N146:N150 V146:V150 K181 N181 V181 AD284:AD295 V284:V295 N284:N295 AD300:AD305 V300:V305 N300:N305 K300:K305">
      <formula1>DANE</formula1>
      <formula2>0</formula2>
    </dataValidation>
    <dataValidation type="list" allowBlank="1" showErrorMessage="1" sqref="O123 O13 O281:O282 O181 O284:O295 O17:O18 O34:O35 O37:O39 O155:O156 O146:O150 O175:O177 O219:O220 O223 O229 O233 O240 O251 N354:N355 O88:O89 O300:O305">
      <formula1>aer</formula1>
      <formula2>0</formula2>
    </dataValidation>
    <dataValidation type="list" allowBlank="1" showErrorMessage="1" sqref="Y355 V354">
      <formula1>J</formula1>
      <formula2>0</formula2>
    </dataValidation>
    <dataValidation type="list" allowBlank="1" showInputMessage="1" showErrorMessage="1" prompt=" - " sqref="O12">
      <formula1>aer</formula1>
    </dataValidation>
    <dataValidation type="list" allowBlank="1" showInputMessage="1" showErrorMessage="1" prompt=" - " sqref="X12">
      <formula1>lab</formula1>
    </dataValidation>
    <dataValidation type="list" allowBlank="1" showInputMessage="1" showErrorMessage="1" prompt=" - " sqref="AC12">
      <formula1>vrijeme</formula1>
    </dataValidation>
    <dataValidation type="list" allowBlank="1" showInputMessage="1" showErrorMessage="1" prompt=" - " sqref="K12 N12 V12 AD12">
      <formula1>DANE</formula1>
    </dataValidation>
    <dataValidation type="list" allowBlank="1" showInputMessage="1" showErrorMessage="1" prompt=" - " sqref="AH12">
      <formula1>prvo</formula1>
    </dataValidation>
    <dataValidation type="list" allowBlank="1" showInputMessage="1" showErrorMessage="1" prompt=" - " sqref="AB12">
      <formula1>radnja</formula1>
    </dataValidation>
    <dataValidation type="list" allowBlank="1" showInputMessage="1" showErrorMessage="1" prompt=" - " sqref="Z12">
      <formula1>DA</formula1>
    </dataValidation>
    <dataValidation type="list" allowBlank="1" showInputMessage="1" showErrorMessage="1" prompt=" - " sqref="AA12">
      <formula1>uzrok</formula1>
    </dataValidation>
    <dataValidation type="list" allowBlank="1" showInputMessage="1" showErrorMessage="1" prompt=" - " sqref="AE12">
      <formula1>par</formula1>
    </dataValidation>
    <dataValidation type="list" allowBlank="1" showInputMessage="1" showErrorMessage="1" sqref="I50:I55 I46:I48 I306:I355 I14:I29 I31:I44 I58:I61 I63:I80 I151:I283 I285:I287 I296:I299 I301 I107:I145 I82:I104 I365 I2:I12">
      <formula1>Tip_Vode</formula1>
    </dataValidation>
    <dataValidation type="list" allowBlank="1" showInputMessage="1" showErrorMessage="1" sqref="Q50:Q55 Q46:Q48 Q306:Q353 Q14:Q29 Q31:Q44 Q58:Q61 Q63:Q80 Q151:Q283 Q285:Q287 Q296:Q299 Q301 Q107:Q145 Q82:Q104 Q2:Q12">
      <formula1>Sustav_novo</formula1>
    </dataValidation>
    <dataValidation type="list" allowBlank="1" showErrorMessage="1" sqref="Q354:Q355">
      <formula1>Sustav_novo</formula1>
    </dataValidation>
    <dataValidation type="list" allowBlank="1" showInputMessage="1" showErrorMessage="1" sqref="Y50:Y55 Y46:Y48 Y14:Y29 Y306:Y354 Y31:Y44 Y151:Y283 Y285:Y287 Y296:Y299 Y301 Y107:Y145 Y58:Y104 Y2:Y12">
      <formula1>Ucestalost_novo</formula1>
    </dataValidation>
    <dataValidation type="list" allowBlank="1" showInputMessage="1" showErrorMessage="1" sqref="W50:W55 W46:W48 W14:W29 W306:W355 W31:W44 W151:W283 W285:W287 W296:W299 W301 W107:W145 W58:W104 W2:W12">
      <formula1>Dezinf_novo</formula1>
    </dataValidation>
    <dataValidation type="list" allowBlank="1" showInputMessage="1" showErrorMessage="1" sqref="S50:S55 S46:S48 S14:S29 S306:S355 S31:S44 S151:S283 S285:S287 S296:S299 S301 S107:S145 S58:S104 S2:S12">
      <formula1>MAt_novo</formula1>
    </dataValidation>
    <dataValidation type="list" allowBlank="1" showInputMessage="1" showErrorMessage="1" sqref="S45 S49 S56:S57 S105:S106 JO105:JO106 TK105:TK106 ADG105:ADG106 ANC105:ANC106 AWY105:AWY106 BGU105:BGU106 BQQ105:BQQ106 CAM105:CAM106 CKI105:CKI106 CUE105:CUE106 DEA105:DEA106 DNW105:DNW106 DXS105:DXS106 EHO105:EHO106 ERK105:ERK106 FBG105:FBG106 FLC105:FLC106 FUY105:FUY106 GEU105:GEU106 GOQ105:GOQ106 GYM105:GYM106 HII105:HII106 HSE105:HSE106 ICA105:ICA106 ILW105:ILW106 IVS105:IVS106 JFO105:JFO106 JPK105:JPK106 JZG105:JZG106 KJC105:KJC106 KSY105:KSY106 LCU105:LCU106 LMQ105:LMQ106 LWM105:LWM106 MGI105:MGI106 MQE105:MQE106 NAA105:NAA106 NJW105:NJW106 NTS105:NTS106 ODO105:ODO106 ONK105:ONK106 OXG105:OXG106 PHC105:PHC106 PQY105:PQY106 QAU105:QAU106 QKQ105:QKQ106 QUM105:QUM106 REI105:REI106 ROE105:ROE106 RYA105:RYA106 SHW105:SHW106 SRS105:SRS106 TBO105:TBO106 TLK105:TLK106 TVG105:TVG106 UFC105:UFC106 UOY105:UOY106 UYU105:UYU106 VIQ105:VIQ106 VSM105:VSM106 WCI105:WCI106 WME105:WME106 WWA105:WWA106">
      <formula1>mat</formula1>
    </dataValidation>
    <dataValidation type="list" allowBlank="1" showInputMessage="1" showErrorMessage="1" sqref="I45 I49 I56:I57 I105:I106 JE105:JE106 TA105:TA106 ACW105:ACW106 AMS105:AMS106 AWO105:AWO106 BGK105:BGK106 BQG105:BQG106 CAC105:CAC106 CJY105:CJY106 CTU105:CTU106 DDQ105:DDQ106 DNM105:DNM106 DXI105:DXI106 EHE105:EHE106 ERA105:ERA106 FAW105:FAW106 FKS105:FKS106 FUO105:FUO106 GEK105:GEK106 GOG105:GOG106 GYC105:GYC106 HHY105:HHY106 HRU105:HRU106 IBQ105:IBQ106 ILM105:ILM106 IVI105:IVI106 JFE105:JFE106 JPA105:JPA106 JYW105:JYW106 KIS105:KIS106 KSO105:KSO106 LCK105:LCK106 LMG105:LMG106 LWC105:LWC106 MFY105:MFY106 MPU105:MPU106 MZQ105:MZQ106 NJM105:NJM106 NTI105:NTI106 ODE105:ODE106 ONA105:ONA106 OWW105:OWW106 PGS105:PGS106 PQO105:PQO106 QAK105:QAK106 QKG105:QKG106 QUC105:QUC106 RDY105:RDY106 RNU105:RNU106 RXQ105:RXQ106 SHM105:SHM106 SRI105:SRI106 TBE105:TBE106 TLA105:TLA106 TUW105:TUW106 UES105:UES106 UOO105:UOO106 UYK105:UYK106 VIG105:VIG106 VSC105:VSC106 WBY105:WBY106 WLU105:WLU106 WVQ105:WVQ106">
      <formula1>t</formula1>
    </dataValidation>
    <dataValidation type="list" allowBlank="1" showErrorMessage="1" sqref="S13 S146:S150">
      <formula1>MAt_novo</formula1>
      <formula2>0</formula2>
    </dataValidation>
    <dataValidation type="list" allowBlank="1" showErrorMessage="1" sqref="W13 W146:W150">
      <formula1>Dezinf_novo</formula1>
      <formula2>0</formula2>
    </dataValidation>
    <dataValidation type="list" allowBlank="1" showErrorMessage="1" sqref="Y13 Y146:Y150">
      <formula1>Ucestalost_novo</formula1>
      <formula2>0</formula2>
    </dataValidation>
    <dataValidation type="list" allowBlank="1" showErrorMessage="1" sqref="Q13 Q146:Q150">
      <formula1>Sustav_novo</formula1>
      <formula2>0</formula2>
    </dataValidation>
    <dataValidation type="list" allowBlank="1" showErrorMessage="1" sqref="I13 I146:I150">
      <formula1>Tip_Vode</formula1>
      <formula2>0</formula2>
    </dataValidation>
    <dataValidation type="list" allowBlank="1" showInputMessage="1" showErrorMessage="1" sqref="I30 I62 I81 I284 I288:I295 I300 I302:I305">
      <formula1>Tip_Vode</formula1>
      <formula2>0</formula2>
    </dataValidation>
    <dataValidation type="list" allowBlank="1" showInputMessage="1" showErrorMessage="1" sqref="K30 N30 V30 K62 N62 K81 N81">
      <formula1>DANE</formula1>
      <formula2>0</formula2>
    </dataValidation>
    <dataValidation type="list" allowBlank="1" showInputMessage="1" showErrorMessage="1" sqref="Q30 Q62 Q81 Q284 Q288:Q295 Q300 Q302:Q305">
      <formula1>Sustav_novo</formula1>
      <formula2>0</formula2>
    </dataValidation>
    <dataValidation type="list" allowBlank="1" showInputMessage="1" showErrorMessage="1" sqref="O30 O62 O81">
      <formula1>aer</formula1>
      <formula2>0</formula2>
    </dataValidation>
    <dataValidation type="list" allowBlank="1" showInputMessage="1" showErrorMessage="1" sqref="S30 S284 S288:S295 S300 S302:S305">
      <formula1>MAt_novo</formula1>
      <formula2>0</formula2>
    </dataValidation>
    <dataValidation type="list" allowBlank="1" showInputMessage="1" showErrorMessage="1" sqref="W30 W284 W288:W295 W300 W302:W305">
      <formula1>Dezinf_novo</formula1>
      <formula2>0</formula2>
    </dataValidation>
    <dataValidation type="list" allowBlank="1" showInputMessage="1" showErrorMessage="1" sqref="Y30 Y284 Y288:Y295 Y300 Y302:Y305">
      <formula1>Ucestalost_novo</formula1>
      <formula2>0</formula2>
    </dataValidation>
    <dataValidation type="list" allowBlank="1" showInputMessage="1" showErrorMessage="1" sqref="Z30">
      <formula1>DA</formula1>
      <formula2>0</formula2>
    </dataValidation>
    <dataValidation type="list" allowBlank="1" showInputMessage="1" showErrorMessage="1" sqref="X30">
      <formula1>lab</formula1>
      <formula2>0</formula2>
    </dataValidation>
  </dataValidations>
  <pageMargins left="0.70866141732283472" right="0.70866141732283472" top="1.0236220472440944" bottom="0.74803149606299213" header="0.31496062992125984" footer="0.31496062992125984"/>
  <pageSetup paperSize="9" orientation="landscape" r:id="rId1"/>
  <headerFooter>
    <oddHeader>&amp;CPODATCI O VODOOPSRBI U  RH PREMA ZONAMA OPSKRBE
ZAKON O VODI ZA LJUDSKU POTROŠNJU</oddHeader>
    <oddFooter>&amp;R&amp;P/&amp;N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350"/>
  <sheetViews>
    <sheetView topLeftCell="C1" workbookViewId="0">
      <selection activeCell="P208" sqref="P208"/>
    </sheetView>
  </sheetViews>
  <sheetFormatPr defaultRowHeight="12.75" x14ac:dyDescent="0.2"/>
  <cols>
    <col min="1" max="1" width="11" style="63" customWidth="1"/>
    <col min="2" max="2" width="20.85546875" style="291" customWidth="1"/>
    <col min="3" max="3" width="15.140625" style="10" customWidth="1"/>
    <col min="4" max="4" width="13.28515625" style="10" customWidth="1"/>
    <col min="5" max="5" width="10" customWidth="1"/>
    <col min="6" max="6" width="10.28515625" customWidth="1"/>
    <col min="7" max="7" width="13.5703125" customWidth="1"/>
    <col min="8" max="8" width="11" customWidth="1"/>
    <col min="9" max="9" width="10.5703125" customWidth="1"/>
    <col min="10" max="10" width="14.7109375" customWidth="1"/>
    <col min="12" max="12" width="10.28515625" customWidth="1"/>
    <col min="13" max="13" width="14.42578125" customWidth="1"/>
    <col min="14" max="14" width="11.7109375" customWidth="1"/>
    <col min="15" max="15" width="22.5703125" customWidth="1"/>
  </cols>
  <sheetData>
    <row r="1" spans="1:15" ht="56.25" customHeight="1" thickBot="1" x14ac:dyDescent="0.3">
      <c r="A1" s="112" t="s">
        <v>0</v>
      </c>
      <c r="B1" s="284" t="s">
        <v>332</v>
      </c>
      <c r="C1" s="1" t="s">
        <v>22</v>
      </c>
      <c r="D1" s="274" t="s">
        <v>771</v>
      </c>
      <c r="E1" s="272" t="s">
        <v>762</v>
      </c>
      <c r="F1" s="293" t="s">
        <v>764</v>
      </c>
      <c r="G1" s="272" t="s">
        <v>761</v>
      </c>
      <c r="H1" s="272" t="s">
        <v>763</v>
      </c>
      <c r="I1" s="296" t="s">
        <v>765</v>
      </c>
      <c r="J1" s="40" t="s">
        <v>772</v>
      </c>
      <c r="K1" s="41" t="s">
        <v>766</v>
      </c>
      <c r="L1" s="297" t="s">
        <v>768</v>
      </c>
      <c r="M1" s="279" t="s">
        <v>767</v>
      </c>
      <c r="N1" s="280" t="s">
        <v>769</v>
      </c>
      <c r="O1" s="298" t="s">
        <v>770</v>
      </c>
    </row>
    <row r="2" spans="1:15" s="75" customFormat="1" ht="38.25" hidden="1" x14ac:dyDescent="0.2">
      <c r="A2" s="71" t="s">
        <v>7</v>
      </c>
      <c r="B2" s="71" t="s">
        <v>326</v>
      </c>
      <c r="C2" s="71" t="s">
        <v>23</v>
      </c>
      <c r="D2" s="591"/>
      <c r="E2" s="592"/>
      <c r="F2" s="593" t="e">
        <f>(E2/D2)*100</f>
        <v>#DIV/0!</v>
      </c>
      <c r="G2" s="591"/>
      <c r="H2" s="591"/>
      <c r="I2" s="593" t="e">
        <f>(H2/G2)*100</f>
        <v>#DIV/0!</v>
      </c>
      <c r="J2" s="594"/>
      <c r="K2" s="592"/>
      <c r="L2" s="593" t="e">
        <f>(K2/J2)*100</f>
        <v>#DIV/0!</v>
      </c>
      <c r="M2" s="591"/>
      <c r="N2" s="592"/>
      <c r="O2" s="593" t="e">
        <f>(N2/M2)*100</f>
        <v>#DIV/0!</v>
      </c>
    </row>
    <row r="3" spans="1:15" ht="38.25" hidden="1" x14ac:dyDescent="0.25">
      <c r="A3" s="71" t="s">
        <v>7</v>
      </c>
      <c r="B3" s="285" t="s">
        <v>328</v>
      </c>
      <c r="C3" s="4" t="s">
        <v>23</v>
      </c>
      <c r="D3" s="202"/>
      <c r="E3" s="203"/>
      <c r="F3" s="294" t="e">
        <f t="shared" ref="F3:F65" si="0">(E3/D3)*100</f>
        <v>#DIV/0!</v>
      </c>
      <c r="G3" s="204"/>
      <c r="H3" s="204"/>
      <c r="I3" s="294" t="e">
        <f t="shared" ref="I3:I65" si="1">(H3/G3)*100</f>
        <v>#DIV/0!</v>
      </c>
      <c r="J3" s="207"/>
      <c r="K3" s="207"/>
      <c r="L3" s="294" t="e">
        <f t="shared" ref="L3:L65" si="2">(K3/J3)*100</f>
        <v>#DIV/0!</v>
      </c>
      <c r="M3" s="208"/>
      <c r="N3" s="207"/>
      <c r="O3" s="294" t="e">
        <f t="shared" ref="O3:O65" si="3">(N3/M3)*100</f>
        <v>#DIV/0!</v>
      </c>
    </row>
    <row r="4" spans="1:15" ht="51" hidden="1" x14ac:dyDescent="0.25">
      <c r="A4" s="153" t="s">
        <v>7</v>
      </c>
      <c r="B4" s="286" t="s">
        <v>2126</v>
      </c>
      <c r="C4" s="100" t="s">
        <v>24</v>
      </c>
      <c r="D4" s="202"/>
      <c r="E4" s="203"/>
      <c r="F4" s="294" t="e">
        <f t="shared" si="0"/>
        <v>#DIV/0!</v>
      </c>
      <c r="G4" s="202"/>
      <c r="H4" s="202"/>
      <c r="I4" s="294" t="e">
        <f t="shared" si="1"/>
        <v>#DIV/0!</v>
      </c>
      <c r="J4" s="202"/>
      <c r="K4" s="203"/>
      <c r="L4" s="294" t="e">
        <f t="shared" si="2"/>
        <v>#DIV/0!</v>
      </c>
      <c r="M4" s="202"/>
      <c r="N4" s="203"/>
      <c r="O4" s="294" t="e">
        <f t="shared" si="3"/>
        <v>#DIV/0!</v>
      </c>
    </row>
    <row r="5" spans="1:15" ht="51" hidden="1" x14ac:dyDescent="0.25">
      <c r="A5" s="153" t="s">
        <v>7</v>
      </c>
      <c r="B5" s="286" t="s">
        <v>2126</v>
      </c>
      <c r="C5" s="100" t="s">
        <v>25</v>
      </c>
      <c r="D5" s="202"/>
      <c r="E5" s="203"/>
      <c r="F5" s="294" t="e">
        <f t="shared" si="0"/>
        <v>#DIV/0!</v>
      </c>
      <c r="G5" s="202"/>
      <c r="H5" s="202"/>
      <c r="I5" s="294" t="e">
        <f t="shared" si="1"/>
        <v>#DIV/0!</v>
      </c>
      <c r="J5" s="202"/>
      <c r="K5" s="203"/>
      <c r="L5" s="294" t="e">
        <f t="shared" si="2"/>
        <v>#DIV/0!</v>
      </c>
      <c r="M5" s="202"/>
      <c r="N5" s="203"/>
      <c r="O5" s="294" t="e">
        <f t="shared" si="3"/>
        <v>#DIV/0!</v>
      </c>
    </row>
    <row r="6" spans="1:15" ht="51" hidden="1" x14ac:dyDescent="0.25">
      <c r="A6" s="71" t="s">
        <v>7</v>
      </c>
      <c r="B6" s="285" t="s">
        <v>329</v>
      </c>
      <c r="C6" s="4" t="s">
        <v>26</v>
      </c>
      <c r="D6" s="202"/>
      <c r="E6" s="203"/>
      <c r="F6" s="294" t="e">
        <f t="shared" si="0"/>
        <v>#DIV/0!</v>
      </c>
      <c r="G6" s="204"/>
      <c r="H6" s="204"/>
      <c r="I6" s="294" t="e">
        <f t="shared" si="1"/>
        <v>#DIV/0!</v>
      </c>
      <c r="J6" s="207"/>
      <c r="K6" s="207"/>
      <c r="L6" s="294" t="e">
        <f t="shared" si="2"/>
        <v>#DIV/0!</v>
      </c>
      <c r="M6" s="208"/>
      <c r="N6" s="207"/>
      <c r="O6" s="294" t="e">
        <f t="shared" si="3"/>
        <v>#DIV/0!</v>
      </c>
    </row>
    <row r="7" spans="1:15" ht="51" hidden="1" x14ac:dyDescent="0.25">
      <c r="A7" s="71" t="s">
        <v>7</v>
      </c>
      <c r="B7" s="285" t="s">
        <v>329</v>
      </c>
      <c r="C7" s="4" t="s">
        <v>27</v>
      </c>
      <c r="D7" s="202"/>
      <c r="E7" s="203"/>
      <c r="F7" s="294" t="e">
        <f t="shared" si="0"/>
        <v>#DIV/0!</v>
      </c>
      <c r="G7" s="204"/>
      <c r="H7" s="204"/>
      <c r="I7" s="294" t="e">
        <f t="shared" si="1"/>
        <v>#DIV/0!</v>
      </c>
      <c r="J7" s="207"/>
      <c r="K7" s="207"/>
      <c r="L7" s="294" t="e">
        <f t="shared" si="2"/>
        <v>#DIV/0!</v>
      </c>
      <c r="M7" s="208"/>
      <c r="N7" s="207"/>
      <c r="O7" s="294" t="e">
        <f t="shared" si="3"/>
        <v>#DIV/0!</v>
      </c>
    </row>
    <row r="8" spans="1:15" ht="51" hidden="1" x14ac:dyDescent="0.25">
      <c r="A8" s="71" t="s">
        <v>7</v>
      </c>
      <c r="B8" s="285" t="s">
        <v>329</v>
      </c>
      <c r="C8" s="4" t="s">
        <v>28</v>
      </c>
      <c r="D8" s="202"/>
      <c r="E8" s="203"/>
      <c r="F8" s="294" t="e">
        <f t="shared" si="0"/>
        <v>#DIV/0!</v>
      </c>
      <c r="G8" s="204"/>
      <c r="H8" s="204"/>
      <c r="I8" s="294" t="e">
        <f t="shared" si="1"/>
        <v>#DIV/0!</v>
      </c>
      <c r="J8" s="207"/>
      <c r="K8" s="207"/>
      <c r="L8" s="294" t="e">
        <f t="shared" si="2"/>
        <v>#DIV/0!</v>
      </c>
      <c r="M8" s="208"/>
      <c r="N8" s="207"/>
      <c r="O8" s="294" t="e">
        <f t="shared" si="3"/>
        <v>#DIV/0!</v>
      </c>
    </row>
    <row r="9" spans="1:15" ht="38.25" hidden="1" x14ac:dyDescent="0.25">
      <c r="A9" s="59" t="s">
        <v>7</v>
      </c>
      <c r="B9" s="285" t="s">
        <v>330</v>
      </c>
      <c r="C9" s="65" t="s">
        <v>29</v>
      </c>
      <c r="D9" s="213"/>
      <c r="E9" s="214"/>
      <c r="F9" s="294" t="e">
        <f t="shared" si="0"/>
        <v>#DIV/0!</v>
      </c>
      <c r="G9" s="204"/>
      <c r="H9" s="204"/>
      <c r="I9" s="294" t="e">
        <f t="shared" si="1"/>
        <v>#DIV/0!</v>
      </c>
      <c r="J9" s="215"/>
      <c r="K9" s="215"/>
      <c r="L9" s="294" t="e">
        <f t="shared" si="2"/>
        <v>#DIV/0!</v>
      </c>
      <c r="M9" s="204"/>
      <c r="N9" s="215"/>
      <c r="O9" s="294" t="e">
        <f t="shared" si="3"/>
        <v>#DIV/0!</v>
      </c>
    </row>
    <row r="10" spans="1:15" s="75" customFormat="1" ht="38.25" hidden="1" x14ac:dyDescent="0.2">
      <c r="A10" s="71" t="s">
        <v>7</v>
      </c>
      <c r="B10" s="71" t="s">
        <v>331</v>
      </c>
      <c r="C10" s="71" t="s">
        <v>30</v>
      </c>
      <c r="D10" s="228"/>
      <c r="E10" s="229"/>
      <c r="F10" s="321" t="e">
        <f>(E10/D10)*100</f>
        <v>#DIV/0!</v>
      </c>
      <c r="G10" s="228"/>
      <c r="H10" s="228"/>
      <c r="I10" s="321" t="e">
        <f t="shared" si="1"/>
        <v>#DIV/0!</v>
      </c>
      <c r="J10" s="229"/>
      <c r="K10" s="229"/>
      <c r="L10" s="321" t="e">
        <f t="shared" si="2"/>
        <v>#DIV/0!</v>
      </c>
      <c r="M10" s="228"/>
      <c r="N10" s="229"/>
      <c r="O10" s="321" t="e">
        <f t="shared" si="3"/>
        <v>#DIV/0!</v>
      </c>
    </row>
    <row r="11" spans="1:15" ht="56.25" hidden="1" x14ac:dyDescent="0.2">
      <c r="A11" s="71" t="s">
        <v>7</v>
      </c>
      <c r="B11" s="116" t="s">
        <v>2361</v>
      </c>
      <c r="C11" s="4" t="s">
        <v>31</v>
      </c>
      <c r="D11" s="202"/>
      <c r="E11" s="203"/>
      <c r="F11" s="294" t="e">
        <f t="shared" si="0"/>
        <v>#DIV/0!</v>
      </c>
      <c r="G11" s="204"/>
      <c r="H11" s="204"/>
      <c r="I11" s="294" t="e">
        <f t="shared" si="1"/>
        <v>#DIV/0!</v>
      </c>
      <c r="J11" s="207"/>
      <c r="K11" s="207"/>
      <c r="L11" s="294" t="e">
        <f t="shared" si="2"/>
        <v>#DIV/0!</v>
      </c>
      <c r="M11" s="208"/>
      <c r="N11" s="207"/>
      <c r="O11" s="294" t="e">
        <f t="shared" si="3"/>
        <v>#DIV/0!</v>
      </c>
    </row>
    <row r="12" spans="1:15" s="95" customFormat="1" ht="63.75" hidden="1" customHeight="1" x14ac:dyDescent="0.2">
      <c r="A12" s="282" t="s">
        <v>12</v>
      </c>
      <c r="B12" s="282" t="s">
        <v>2757</v>
      </c>
      <c r="C12" s="282" t="s">
        <v>32</v>
      </c>
      <c r="D12" s="216"/>
      <c r="E12" s="217"/>
      <c r="F12" s="294"/>
      <c r="G12" s="218"/>
      <c r="H12" s="218"/>
      <c r="I12" s="294"/>
      <c r="J12" s="219"/>
      <c r="K12" s="219"/>
      <c r="L12" s="294"/>
      <c r="M12" s="218"/>
      <c r="N12" s="219"/>
      <c r="O12" s="294"/>
    </row>
    <row r="13" spans="1:15" s="75" customFormat="1" ht="38.25" hidden="1" x14ac:dyDescent="0.2">
      <c r="A13" s="59" t="s">
        <v>12</v>
      </c>
      <c r="B13" s="60" t="s">
        <v>323</v>
      </c>
      <c r="C13" s="60" t="s">
        <v>322</v>
      </c>
      <c r="D13" s="220"/>
      <c r="E13" s="221"/>
      <c r="F13" s="321"/>
      <c r="G13" s="220"/>
      <c r="H13" s="220"/>
      <c r="I13" s="321"/>
      <c r="J13" s="221"/>
      <c r="K13" s="221"/>
      <c r="L13" s="321"/>
      <c r="M13" s="220"/>
      <c r="N13" s="221"/>
      <c r="O13" s="321"/>
    </row>
    <row r="14" spans="1:15" ht="51" hidden="1" x14ac:dyDescent="0.2">
      <c r="A14" s="71" t="s">
        <v>12</v>
      </c>
      <c r="B14" s="60" t="s">
        <v>324</v>
      </c>
      <c r="C14" s="60" t="s">
        <v>33</v>
      </c>
      <c r="D14" s="220"/>
      <c r="E14" s="221"/>
      <c r="F14" s="321"/>
      <c r="G14" s="220"/>
      <c r="H14" s="220"/>
      <c r="I14" s="321"/>
      <c r="J14" s="221"/>
      <c r="K14" s="221"/>
      <c r="L14" s="321"/>
      <c r="M14" s="220"/>
      <c r="N14" s="221"/>
      <c r="O14" s="294"/>
    </row>
    <row r="15" spans="1:15" ht="51" hidden="1" x14ac:dyDescent="0.2">
      <c r="A15" s="71" t="s">
        <v>12</v>
      </c>
      <c r="B15" s="60" t="s">
        <v>2757</v>
      </c>
      <c r="C15" s="60" t="s">
        <v>34</v>
      </c>
      <c r="D15" s="222"/>
      <c r="E15" s="223"/>
      <c r="F15" s="294"/>
      <c r="G15" s="224"/>
      <c r="H15" s="224"/>
      <c r="I15" s="294"/>
      <c r="J15" s="225"/>
      <c r="K15" s="225"/>
      <c r="L15" s="294"/>
      <c r="M15" s="224"/>
      <c r="N15" s="225"/>
      <c r="O15" s="294"/>
    </row>
    <row r="16" spans="1:15" ht="51" hidden="1" x14ac:dyDescent="0.2">
      <c r="A16" s="71" t="s">
        <v>12</v>
      </c>
      <c r="B16" s="60" t="s">
        <v>324</v>
      </c>
      <c r="C16" s="60" t="s">
        <v>35</v>
      </c>
      <c r="D16" s="220"/>
      <c r="E16" s="229"/>
      <c r="F16" s="321"/>
      <c r="G16" s="228"/>
      <c r="H16" s="228"/>
      <c r="I16" s="321"/>
      <c r="J16" s="229"/>
      <c r="K16" s="229"/>
      <c r="L16" s="321"/>
      <c r="M16" s="228"/>
      <c r="N16" s="229"/>
      <c r="O16" s="294"/>
    </row>
    <row r="17" spans="1:15" ht="38.25" hidden="1" x14ac:dyDescent="0.25">
      <c r="A17" s="59" t="s">
        <v>19</v>
      </c>
      <c r="B17" s="285" t="s">
        <v>333</v>
      </c>
      <c r="C17" s="65" t="s">
        <v>36</v>
      </c>
      <c r="D17" s="213"/>
      <c r="E17" s="214"/>
      <c r="F17" s="294" t="e">
        <f t="shared" si="0"/>
        <v>#DIV/0!</v>
      </c>
      <c r="G17" s="204"/>
      <c r="H17" s="204"/>
      <c r="I17" s="294" t="e">
        <f t="shared" si="1"/>
        <v>#DIV/0!</v>
      </c>
      <c r="J17" s="215"/>
      <c r="K17" s="215"/>
      <c r="L17" s="294" t="e">
        <f t="shared" si="2"/>
        <v>#DIV/0!</v>
      </c>
      <c r="M17" s="204"/>
      <c r="N17" s="215"/>
      <c r="O17" s="294" t="e">
        <f t="shared" si="3"/>
        <v>#DIV/0!</v>
      </c>
    </row>
    <row r="18" spans="1:15" ht="38.25" hidden="1" x14ac:dyDescent="0.25">
      <c r="A18" s="59" t="s">
        <v>19</v>
      </c>
      <c r="B18" s="285" t="s">
        <v>333</v>
      </c>
      <c r="C18" s="65" t="s">
        <v>37</v>
      </c>
      <c r="D18" s="213"/>
      <c r="E18" s="214"/>
      <c r="F18" s="294" t="e">
        <f t="shared" si="0"/>
        <v>#DIV/0!</v>
      </c>
      <c r="G18" s="204"/>
      <c r="H18" s="204"/>
      <c r="I18" s="294" t="e">
        <f t="shared" si="1"/>
        <v>#DIV/0!</v>
      </c>
      <c r="J18" s="215"/>
      <c r="K18" s="215"/>
      <c r="L18" s="294" t="e">
        <f t="shared" si="2"/>
        <v>#DIV/0!</v>
      </c>
      <c r="M18" s="204"/>
      <c r="N18" s="215"/>
      <c r="O18" s="294" t="e">
        <f t="shared" si="3"/>
        <v>#DIV/0!</v>
      </c>
    </row>
    <row r="19" spans="1:15" ht="51" hidden="1" x14ac:dyDescent="0.25">
      <c r="A19" s="71" t="s">
        <v>19</v>
      </c>
      <c r="B19" s="285" t="s">
        <v>334</v>
      </c>
      <c r="C19" s="4" t="s">
        <v>38</v>
      </c>
      <c r="D19" s="202"/>
      <c r="E19" s="203"/>
      <c r="F19" s="294" t="e">
        <f t="shared" si="0"/>
        <v>#DIV/0!</v>
      </c>
      <c r="G19" s="204"/>
      <c r="H19" s="204"/>
      <c r="I19" s="294" t="e">
        <f t="shared" si="1"/>
        <v>#DIV/0!</v>
      </c>
      <c r="J19" s="207"/>
      <c r="K19" s="207"/>
      <c r="L19" s="294" t="e">
        <f t="shared" si="2"/>
        <v>#DIV/0!</v>
      </c>
      <c r="M19" s="208"/>
      <c r="N19" s="207"/>
      <c r="O19" s="294" t="e">
        <f t="shared" si="3"/>
        <v>#DIV/0!</v>
      </c>
    </row>
    <row r="20" spans="1:15" ht="51" hidden="1" x14ac:dyDescent="0.25">
      <c r="A20" s="71" t="s">
        <v>19</v>
      </c>
      <c r="B20" s="285" t="s">
        <v>334</v>
      </c>
      <c r="C20" s="4" t="s">
        <v>39</v>
      </c>
      <c r="D20" s="202"/>
      <c r="E20" s="203"/>
      <c r="F20" s="294" t="e">
        <f t="shared" si="0"/>
        <v>#DIV/0!</v>
      </c>
      <c r="G20" s="204"/>
      <c r="H20" s="204"/>
      <c r="I20" s="294" t="e">
        <f t="shared" si="1"/>
        <v>#DIV/0!</v>
      </c>
      <c r="J20" s="207"/>
      <c r="K20" s="207"/>
      <c r="L20" s="294" t="e">
        <f t="shared" si="2"/>
        <v>#DIV/0!</v>
      </c>
      <c r="M20" s="208"/>
      <c r="N20" s="207"/>
      <c r="O20" s="294" t="e">
        <f t="shared" si="3"/>
        <v>#DIV/0!</v>
      </c>
    </row>
    <row r="21" spans="1:15" ht="38.25" hidden="1" x14ac:dyDescent="0.2">
      <c r="A21" s="4" t="s">
        <v>19</v>
      </c>
      <c r="B21" s="84" t="s">
        <v>335</v>
      </c>
      <c r="C21" s="4" t="s">
        <v>40</v>
      </c>
      <c r="D21" s="202"/>
      <c r="E21" s="203"/>
      <c r="F21" s="294" t="e">
        <f t="shared" si="0"/>
        <v>#DIV/0!</v>
      </c>
      <c r="G21" s="208"/>
      <c r="H21" s="208"/>
      <c r="I21" s="294" t="e">
        <f t="shared" si="1"/>
        <v>#DIV/0!</v>
      </c>
      <c r="J21" s="207"/>
      <c r="K21" s="207"/>
      <c r="L21" s="294" t="e">
        <f t="shared" si="2"/>
        <v>#DIV/0!</v>
      </c>
      <c r="M21" s="208"/>
      <c r="N21" s="207"/>
      <c r="O21" s="294" t="e">
        <f t="shared" si="3"/>
        <v>#DIV/0!</v>
      </c>
    </row>
    <row r="22" spans="1:15" ht="38.25" hidden="1" x14ac:dyDescent="0.25">
      <c r="A22" s="71" t="s">
        <v>19</v>
      </c>
      <c r="B22" s="285" t="s">
        <v>336</v>
      </c>
      <c r="C22" s="71" t="s">
        <v>41</v>
      </c>
      <c r="D22" s="228"/>
      <c r="E22" s="229"/>
      <c r="F22" s="294" t="e">
        <f t="shared" si="0"/>
        <v>#DIV/0!</v>
      </c>
      <c r="G22" s="227"/>
      <c r="H22" s="227"/>
      <c r="I22" s="294" t="e">
        <f t="shared" si="1"/>
        <v>#DIV/0!</v>
      </c>
      <c r="J22" s="229"/>
      <c r="K22" s="229"/>
      <c r="L22" s="294" t="e">
        <f t="shared" si="2"/>
        <v>#DIV/0!</v>
      </c>
      <c r="M22" s="228"/>
      <c r="N22" s="229"/>
      <c r="O22" s="294" t="e">
        <f t="shared" si="3"/>
        <v>#DIV/0!</v>
      </c>
    </row>
    <row r="23" spans="1:15" ht="38.25" hidden="1" x14ac:dyDescent="0.25">
      <c r="A23" s="71" t="s">
        <v>19</v>
      </c>
      <c r="B23" s="285" t="s">
        <v>337</v>
      </c>
      <c r="C23" s="4" t="s">
        <v>42</v>
      </c>
      <c r="D23" s="202"/>
      <c r="E23" s="203"/>
      <c r="F23" s="294" t="e">
        <f t="shared" si="0"/>
        <v>#DIV/0!</v>
      </c>
      <c r="G23" s="204"/>
      <c r="H23" s="204"/>
      <c r="I23" s="294" t="e">
        <f t="shared" si="1"/>
        <v>#DIV/0!</v>
      </c>
      <c r="J23" s="207"/>
      <c r="K23" s="207"/>
      <c r="L23" s="294" t="e">
        <f t="shared" si="2"/>
        <v>#DIV/0!</v>
      </c>
      <c r="M23" s="208"/>
      <c r="N23" s="207"/>
      <c r="O23" s="294" t="e">
        <f t="shared" si="3"/>
        <v>#DIV/0!</v>
      </c>
    </row>
    <row r="24" spans="1:15" ht="38.25" hidden="1" x14ac:dyDescent="0.25">
      <c r="A24" s="71" t="s">
        <v>19</v>
      </c>
      <c r="B24" s="285" t="s">
        <v>338</v>
      </c>
      <c r="C24" s="4" t="s">
        <v>43</v>
      </c>
      <c r="D24" s="202"/>
      <c r="E24" s="203"/>
      <c r="F24" s="294" t="e">
        <f t="shared" si="0"/>
        <v>#DIV/0!</v>
      </c>
      <c r="G24" s="204"/>
      <c r="H24" s="204"/>
      <c r="I24" s="294" t="e">
        <f t="shared" si="1"/>
        <v>#DIV/0!</v>
      </c>
      <c r="J24" s="205"/>
      <c r="K24" s="207"/>
      <c r="L24" s="294" t="e">
        <f t="shared" si="2"/>
        <v>#DIV/0!</v>
      </c>
      <c r="M24" s="208"/>
      <c r="N24" s="207"/>
      <c r="O24" s="294" t="e">
        <f t="shared" si="3"/>
        <v>#DIV/0!</v>
      </c>
    </row>
    <row r="25" spans="1:15" ht="38.25" hidden="1" x14ac:dyDescent="0.25">
      <c r="A25" s="71" t="s">
        <v>19</v>
      </c>
      <c r="B25" s="285" t="s">
        <v>339</v>
      </c>
      <c r="C25" s="4" t="s">
        <v>43</v>
      </c>
      <c r="D25" s="202"/>
      <c r="E25" s="203"/>
      <c r="F25" s="294" t="e">
        <f t="shared" si="0"/>
        <v>#DIV/0!</v>
      </c>
      <c r="G25" s="204"/>
      <c r="H25" s="204"/>
      <c r="I25" s="294" t="e">
        <f t="shared" si="1"/>
        <v>#DIV/0!</v>
      </c>
      <c r="J25" s="207"/>
      <c r="K25" s="207"/>
      <c r="L25" s="294" t="e">
        <f t="shared" si="2"/>
        <v>#DIV/0!</v>
      </c>
      <c r="M25" s="208"/>
      <c r="N25" s="207"/>
      <c r="O25" s="294" t="e">
        <f t="shared" si="3"/>
        <v>#DIV/0!</v>
      </c>
    </row>
    <row r="26" spans="1:15" ht="38.25" hidden="1" x14ac:dyDescent="0.25">
      <c r="A26" s="71" t="s">
        <v>19</v>
      </c>
      <c r="B26" s="285" t="s">
        <v>340</v>
      </c>
      <c r="C26" s="4" t="s">
        <v>44</v>
      </c>
      <c r="D26" s="202"/>
      <c r="E26" s="203"/>
      <c r="F26" s="294" t="e">
        <f t="shared" si="0"/>
        <v>#DIV/0!</v>
      </c>
      <c r="G26" s="204"/>
      <c r="H26" s="204"/>
      <c r="I26" s="294" t="e">
        <f t="shared" si="1"/>
        <v>#DIV/0!</v>
      </c>
      <c r="J26" s="207"/>
      <c r="K26" s="207"/>
      <c r="L26" s="294" t="e">
        <f t="shared" si="2"/>
        <v>#DIV/0!</v>
      </c>
      <c r="M26" s="208"/>
      <c r="N26" s="207"/>
      <c r="O26" s="294" t="e">
        <f t="shared" si="3"/>
        <v>#DIV/0!</v>
      </c>
    </row>
    <row r="27" spans="1:15" ht="38.25" hidden="1" x14ac:dyDescent="0.25">
      <c r="A27" s="71" t="s">
        <v>19</v>
      </c>
      <c r="B27" s="285" t="s">
        <v>338</v>
      </c>
      <c r="C27" s="4" t="s">
        <v>45</v>
      </c>
      <c r="D27" s="202"/>
      <c r="E27" s="203"/>
      <c r="F27" s="294" t="e">
        <f t="shared" si="0"/>
        <v>#DIV/0!</v>
      </c>
      <c r="G27" s="204"/>
      <c r="H27" s="204"/>
      <c r="I27" s="294" t="e">
        <f t="shared" si="1"/>
        <v>#DIV/0!</v>
      </c>
      <c r="J27" s="205"/>
      <c r="K27" s="207"/>
      <c r="L27" s="294" t="e">
        <f t="shared" si="2"/>
        <v>#DIV/0!</v>
      </c>
      <c r="M27" s="208"/>
      <c r="N27" s="207"/>
      <c r="O27" s="294" t="e">
        <f t="shared" si="3"/>
        <v>#DIV/0!</v>
      </c>
    </row>
    <row r="28" spans="1:15" ht="38.25" hidden="1" x14ac:dyDescent="0.2">
      <c r="A28" s="4" t="s">
        <v>19</v>
      </c>
      <c r="B28" s="84" t="s">
        <v>335</v>
      </c>
      <c r="C28" s="4" t="s">
        <v>45</v>
      </c>
      <c r="D28" s="202"/>
      <c r="E28" s="203"/>
      <c r="F28" s="294" t="e">
        <f t="shared" si="0"/>
        <v>#DIV/0!</v>
      </c>
      <c r="G28" s="208"/>
      <c r="H28" s="208"/>
      <c r="I28" s="294" t="e">
        <f t="shared" si="1"/>
        <v>#DIV/0!</v>
      </c>
      <c r="J28" s="277"/>
      <c r="K28" s="207"/>
      <c r="L28" s="294" t="e">
        <f t="shared" si="2"/>
        <v>#DIV/0!</v>
      </c>
      <c r="M28" s="208"/>
      <c r="N28" s="207"/>
      <c r="O28" s="294" t="e">
        <f t="shared" si="3"/>
        <v>#DIV/0!</v>
      </c>
    </row>
    <row r="29" spans="1:15" s="75" customFormat="1" ht="38.25" hidden="1" x14ac:dyDescent="0.2">
      <c r="A29" s="71" t="s">
        <v>19</v>
      </c>
      <c r="B29" s="71" t="s">
        <v>341</v>
      </c>
      <c r="C29" s="71" t="s">
        <v>45</v>
      </c>
      <c r="D29" s="228"/>
      <c r="E29" s="229"/>
      <c r="F29" s="321" t="e">
        <f t="shared" si="0"/>
        <v>#DIV/0!</v>
      </c>
      <c r="G29" s="228"/>
      <c r="H29" s="228"/>
      <c r="I29" s="321" t="e">
        <f t="shared" si="1"/>
        <v>#DIV/0!</v>
      </c>
      <c r="J29" s="229"/>
      <c r="K29" s="229"/>
      <c r="L29" s="321" t="e">
        <f t="shared" si="2"/>
        <v>#DIV/0!</v>
      </c>
      <c r="M29" s="228"/>
      <c r="N29" s="229"/>
      <c r="O29" s="321" t="e">
        <f t="shared" si="3"/>
        <v>#DIV/0!</v>
      </c>
    </row>
    <row r="30" spans="1:15" ht="38.25" hidden="1" x14ac:dyDescent="0.25">
      <c r="A30" s="71" t="s">
        <v>19</v>
      </c>
      <c r="B30" s="285" t="s">
        <v>342</v>
      </c>
      <c r="C30" s="4" t="s">
        <v>46</v>
      </c>
      <c r="D30" s="202"/>
      <c r="E30" s="203"/>
      <c r="F30" s="294" t="e">
        <f t="shared" si="0"/>
        <v>#DIV/0!</v>
      </c>
      <c r="G30" s="204"/>
      <c r="H30" s="204"/>
      <c r="I30" s="294" t="e">
        <f t="shared" si="1"/>
        <v>#DIV/0!</v>
      </c>
      <c r="J30" s="205"/>
      <c r="K30" s="207"/>
      <c r="L30" s="294" t="e">
        <f t="shared" si="2"/>
        <v>#DIV/0!</v>
      </c>
      <c r="M30" s="208"/>
      <c r="N30" s="207"/>
      <c r="O30" s="294" t="e">
        <f t="shared" si="3"/>
        <v>#DIV/0!</v>
      </c>
    </row>
    <row r="31" spans="1:15" s="75" customFormat="1" ht="38.25" hidden="1" x14ac:dyDescent="0.2">
      <c r="A31" s="71" t="s">
        <v>19</v>
      </c>
      <c r="B31" s="71" t="s">
        <v>2758</v>
      </c>
      <c r="C31" s="71" t="s">
        <v>46</v>
      </c>
      <c r="D31" s="228"/>
      <c r="E31" s="229"/>
      <c r="F31" s="321" t="e">
        <f t="shared" si="0"/>
        <v>#DIV/0!</v>
      </c>
      <c r="G31" s="227"/>
      <c r="H31" s="227"/>
      <c r="I31" s="321" t="e">
        <f t="shared" si="1"/>
        <v>#DIV/0!</v>
      </c>
      <c r="J31" s="405"/>
      <c r="K31" s="229"/>
      <c r="L31" s="321" t="e">
        <f t="shared" si="2"/>
        <v>#DIV/0!</v>
      </c>
      <c r="M31" s="228"/>
      <c r="N31" s="229"/>
      <c r="O31" s="321" t="e">
        <f t="shared" si="3"/>
        <v>#DIV/0!</v>
      </c>
    </row>
    <row r="32" spans="1:15" s="75" customFormat="1" ht="38.25" hidden="1" x14ac:dyDescent="0.2">
      <c r="A32" s="71" t="s">
        <v>19</v>
      </c>
      <c r="B32" s="71" t="s">
        <v>343</v>
      </c>
      <c r="C32" s="71" t="s">
        <v>46</v>
      </c>
      <c r="D32" s="228"/>
      <c r="E32" s="229"/>
      <c r="F32" s="321" t="e">
        <f t="shared" si="0"/>
        <v>#DIV/0!</v>
      </c>
      <c r="G32" s="228"/>
      <c r="H32" s="228"/>
      <c r="I32" s="321" t="e">
        <f t="shared" si="1"/>
        <v>#DIV/0!</v>
      </c>
      <c r="J32" s="229"/>
      <c r="K32" s="229"/>
      <c r="L32" s="321" t="e">
        <f t="shared" si="2"/>
        <v>#DIV/0!</v>
      </c>
      <c r="M32" s="228"/>
      <c r="N32" s="229"/>
      <c r="O32" s="321" t="e">
        <f t="shared" si="3"/>
        <v>#DIV/0!</v>
      </c>
    </row>
    <row r="33" spans="1:15" ht="38.25" hidden="1" x14ac:dyDescent="0.25">
      <c r="A33" s="71" t="s">
        <v>19</v>
      </c>
      <c r="B33" s="286" t="s">
        <v>344</v>
      </c>
      <c r="C33" s="4" t="s">
        <v>47</v>
      </c>
      <c r="D33" s="202"/>
      <c r="E33" s="203"/>
      <c r="F33" s="294" t="e">
        <f t="shared" si="0"/>
        <v>#DIV/0!</v>
      </c>
      <c r="G33" s="208"/>
      <c r="H33" s="208"/>
      <c r="I33" s="294" t="e">
        <f t="shared" si="1"/>
        <v>#DIV/0!</v>
      </c>
      <c r="J33" s="207"/>
      <c r="K33" s="207"/>
      <c r="L33" s="294" t="e">
        <f t="shared" si="2"/>
        <v>#DIV/0!</v>
      </c>
      <c r="M33" s="208"/>
      <c r="N33" s="207"/>
      <c r="O33" s="294" t="e">
        <f t="shared" si="3"/>
        <v>#DIV/0!</v>
      </c>
    </row>
    <row r="34" spans="1:15" ht="38.25" hidden="1" x14ac:dyDescent="0.25">
      <c r="A34" s="59" t="s">
        <v>19</v>
      </c>
      <c r="B34" s="285" t="s">
        <v>333</v>
      </c>
      <c r="C34" s="65" t="s">
        <v>48</v>
      </c>
      <c r="D34" s="213"/>
      <c r="E34" s="214"/>
      <c r="F34" s="294" t="e">
        <f t="shared" si="0"/>
        <v>#DIV/0!</v>
      </c>
      <c r="G34" s="204"/>
      <c r="H34" s="204"/>
      <c r="I34" s="294" t="e">
        <f t="shared" si="1"/>
        <v>#DIV/0!</v>
      </c>
      <c r="J34" s="215"/>
      <c r="K34" s="215"/>
      <c r="L34" s="294" t="e">
        <f t="shared" si="2"/>
        <v>#DIV/0!</v>
      </c>
      <c r="M34" s="204"/>
      <c r="N34" s="215"/>
      <c r="O34" s="294" t="e">
        <f t="shared" si="3"/>
        <v>#DIV/0!</v>
      </c>
    </row>
    <row r="35" spans="1:15" ht="38.25" hidden="1" x14ac:dyDescent="0.25">
      <c r="A35" s="59" t="s">
        <v>19</v>
      </c>
      <c r="B35" s="285" t="s">
        <v>333</v>
      </c>
      <c r="C35" s="65" t="s">
        <v>49</v>
      </c>
      <c r="D35" s="213"/>
      <c r="E35" s="214"/>
      <c r="F35" s="294" t="e">
        <f t="shared" si="0"/>
        <v>#DIV/0!</v>
      </c>
      <c r="G35" s="204"/>
      <c r="H35" s="204"/>
      <c r="I35" s="294" t="e">
        <f t="shared" si="1"/>
        <v>#DIV/0!</v>
      </c>
      <c r="J35" s="215"/>
      <c r="K35" s="215"/>
      <c r="L35" s="294" t="e">
        <f t="shared" si="2"/>
        <v>#DIV/0!</v>
      </c>
      <c r="M35" s="204"/>
      <c r="N35" s="215"/>
      <c r="O35" s="294" t="e">
        <f t="shared" si="3"/>
        <v>#DIV/0!</v>
      </c>
    </row>
    <row r="36" spans="1:15" ht="38.25" hidden="1" x14ac:dyDescent="0.25">
      <c r="A36" s="71" t="s">
        <v>19</v>
      </c>
      <c r="B36" s="285" t="s">
        <v>345</v>
      </c>
      <c r="C36" s="4" t="s">
        <v>50</v>
      </c>
      <c r="D36" s="202"/>
      <c r="E36" s="203"/>
      <c r="F36" s="294" t="e">
        <f t="shared" si="0"/>
        <v>#DIV/0!</v>
      </c>
      <c r="G36" s="204"/>
      <c r="H36" s="204"/>
      <c r="I36" s="294" t="e">
        <f t="shared" si="1"/>
        <v>#DIV/0!</v>
      </c>
      <c r="J36" s="207"/>
      <c r="K36" s="207"/>
      <c r="L36" s="294" t="e">
        <f t="shared" si="2"/>
        <v>#DIV/0!</v>
      </c>
      <c r="M36" s="208"/>
      <c r="N36" s="207"/>
      <c r="O36" s="294" t="e">
        <f t="shared" si="3"/>
        <v>#DIV/0!</v>
      </c>
    </row>
    <row r="37" spans="1:15" ht="38.25" hidden="1" x14ac:dyDescent="0.25">
      <c r="A37" s="59" t="s">
        <v>19</v>
      </c>
      <c r="B37" s="285" t="s">
        <v>333</v>
      </c>
      <c r="C37" s="65" t="s">
        <v>51</v>
      </c>
      <c r="D37" s="213"/>
      <c r="E37" s="214"/>
      <c r="F37" s="294" t="e">
        <f t="shared" si="0"/>
        <v>#DIV/0!</v>
      </c>
      <c r="G37" s="204"/>
      <c r="H37" s="204"/>
      <c r="I37" s="294" t="e">
        <f t="shared" si="1"/>
        <v>#DIV/0!</v>
      </c>
      <c r="J37" s="215"/>
      <c r="K37" s="215"/>
      <c r="L37" s="294" t="e">
        <f t="shared" si="2"/>
        <v>#DIV/0!</v>
      </c>
      <c r="M37" s="204"/>
      <c r="N37" s="215"/>
      <c r="O37" s="294" t="e">
        <f t="shared" si="3"/>
        <v>#DIV/0!</v>
      </c>
    </row>
    <row r="38" spans="1:15" ht="38.25" hidden="1" x14ac:dyDescent="0.25">
      <c r="A38" s="59" t="s">
        <v>19</v>
      </c>
      <c r="B38" s="285" t="s">
        <v>333</v>
      </c>
      <c r="C38" s="65" t="s">
        <v>52</v>
      </c>
      <c r="D38" s="213"/>
      <c r="E38" s="214"/>
      <c r="F38" s="294" t="e">
        <f t="shared" si="0"/>
        <v>#DIV/0!</v>
      </c>
      <c r="G38" s="204"/>
      <c r="H38" s="204"/>
      <c r="I38" s="294" t="e">
        <f t="shared" si="1"/>
        <v>#DIV/0!</v>
      </c>
      <c r="J38" s="215"/>
      <c r="K38" s="215"/>
      <c r="L38" s="294" t="e">
        <f t="shared" si="2"/>
        <v>#DIV/0!</v>
      </c>
      <c r="M38" s="204"/>
      <c r="N38" s="215"/>
      <c r="O38" s="294" t="e">
        <f t="shared" si="3"/>
        <v>#DIV/0!</v>
      </c>
    </row>
    <row r="39" spans="1:15" ht="38.25" hidden="1" x14ac:dyDescent="0.25">
      <c r="A39" s="59" t="s">
        <v>19</v>
      </c>
      <c r="B39" s="285" t="s">
        <v>333</v>
      </c>
      <c r="C39" s="65" t="s">
        <v>53</v>
      </c>
      <c r="D39" s="213"/>
      <c r="E39" s="214"/>
      <c r="F39" s="294" t="e">
        <f t="shared" si="0"/>
        <v>#DIV/0!</v>
      </c>
      <c r="G39" s="204"/>
      <c r="H39" s="204"/>
      <c r="I39" s="294" t="e">
        <f t="shared" si="1"/>
        <v>#DIV/0!</v>
      </c>
      <c r="J39" s="215"/>
      <c r="K39" s="215"/>
      <c r="L39" s="294" t="e">
        <f t="shared" si="2"/>
        <v>#DIV/0!</v>
      </c>
      <c r="M39" s="204"/>
      <c r="N39" s="215"/>
      <c r="O39" s="294" t="e">
        <f t="shared" si="3"/>
        <v>#DIV/0!</v>
      </c>
    </row>
    <row r="40" spans="1:15" s="75" customFormat="1" ht="51" hidden="1" x14ac:dyDescent="0.2">
      <c r="A40" s="71" t="s">
        <v>21</v>
      </c>
      <c r="B40" s="71" t="s">
        <v>346</v>
      </c>
      <c r="C40" s="71" t="s">
        <v>2119</v>
      </c>
      <c r="D40" s="228"/>
      <c r="E40" s="229"/>
      <c r="F40" s="321" t="e">
        <f t="shared" si="0"/>
        <v>#DIV/0!</v>
      </c>
      <c r="G40" s="228"/>
      <c r="H40" s="228"/>
      <c r="I40" s="321" t="e">
        <f t="shared" si="1"/>
        <v>#DIV/0!</v>
      </c>
      <c r="J40" s="229"/>
      <c r="K40" s="229"/>
      <c r="L40" s="321" t="e">
        <f t="shared" si="2"/>
        <v>#DIV/0!</v>
      </c>
      <c r="M40" s="228"/>
      <c r="N40" s="229"/>
      <c r="O40" s="321" t="e">
        <f t="shared" si="3"/>
        <v>#DIV/0!</v>
      </c>
    </row>
    <row r="41" spans="1:15" s="75" customFormat="1" ht="51" hidden="1" x14ac:dyDescent="0.2">
      <c r="A41" s="71" t="s">
        <v>21</v>
      </c>
      <c r="B41" s="71" t="s">
        <v>346</v>
      </c>
      <c r="C41" s="71" t="s">
        <v>2120</v>
      </c>
      <c r="D41" s="228"/>
      <c r="E41" s="229"/>
      <c r="F41" s="321" t="e">
        <f t="shared" si="0"/>
        <v>#DIV/0!</v>
      </c>
      <c r="G41" s="228"/>
      <c r="H41" s="228"/>
      <c r="I41" s="321" t="e">
        <f t="shared" si="1"/>
        <v>#DIV/0!</v>
      </c>
      <c r="J41" s="229"/>
      <c r="K41" s="229"/>
      <c r="L41" s="321" t="e">
        <f t="shared" si="2"/>
        <v>#DIV/0!</v>
      </c>
      <c r="M41" s="228"/>
      <c r="N41" s="229"/>
      <c r="O41" s="321" t="e">
        <f t="shared" si="3"/>
        <v>#DIV/0!</v>
      </c>
    </row>
    <row r="42" spans="1:15" s="75" customFormat="1" ht="51" hidden="1" x14ac:dyDescent="0.2">
      <c r="A42" s="71" t="s">
        <v>21</v>
      </c>
      <c r="B42" s="71" t="s">
        <v>346</v>
      </c>
      <c r="C42" s="71" t="s">
        <v>2121</v>
      </c>
      <c r="D42" s="228"/>
      <c r="E42" s="229"/>
      <c r="F42" s="321" t="e">
        <f t="shared" si="0"/>
        <v>#DIV/0!</v>
      </c>
      <c r="G42" s="228"/>
      <c r="H42" s="228"/>
      <c r="I42" s="321" t="e">
        <f t="shared" si="1"/>
        <v>#DIV/0!</v>
      </c>
      <c r="J42" s="229"/>
      <c r="K42" s="229"/>
      <c r="L42" s="321" t="e">
        <f t="shared" si="2"/>
        <v>#DIV/0!</v>
      </c>
      <c r="M42" s="228"/>
      <c r="N42" s="229"/>
      <c r="O42" s="321" t="e">
        <f t="shared" si="3"/>
        <v>#DIV/0!</v>
      </c>
    </row>
    <row r="43" spans="1:15" s="75" customFormat="1" ht="51" hidden="1" x14ac:dyDescent="0.2">
      <c r="A43" s="71" t="s">
        <v>21</v>
      </c>
      <c r="B43" s="71" t="s">
        <v>346</v>
      </c>
      <c r="C43" s="71" t="s">
        <v>2122</v>
      </c>
      <c r="D43" s="228"/>
      <c r="E43" s="229"/>
      <c r="F43" s="321" t="e">
        <f t="shared" si="0"/>
        <v>#DIV/0!</v>
      </c>
      <c r="G43" s="228"/>
      <c r="H43" s="228"/>
      <c r="I43" s="321" t="e">
        <f t="shared" si="1"/>
        <v>#DIV/0!</v>
      </c>
      <c r="J43" s="229"/>
      <c r="K43" s="229"/>
      <c r="L43" s="321" t="e">
        <f t="shared" si="2"/>
        <v>#DIV/0!</v>
      </c>
      <c r="M43" s="228"/>
      <c r="N43" s="229"/>
      <c r="O43" s="321" t="e">
        <f t="shared" si="3"/>
        <v>#DIV/0!</v>
      </c>
    </row>
    <row r="44" spans="1:15" s="75" customFormat="1" ht="51" hidden="1" x14ac:dyDescent="0.2">
      <c r="A44" s="71" t="s">
        <v>21</v>
      </c>
      <c r="B44" s="71" t="s">
        <v>346</v>
      </c>
      <c r="C44" s="71" t="s">
        <v>2123</v>
      </c>
      <c r="D44" s="228"/>
      <c r="E44" s="229"/>
      <c r="F44" s="321" t="e">
        <f t="shared" si="0"/>
        <v>#DIV/0!</v>
      </c>
      <c r="G44" s="228"/>
      <c r="H44" s="228"/>
      <c r="I44" s="321" t="e">
        <f t="shared" si="1"/>
        <v>#DIV/0!</v>
      </c>
      <c r="J44" s="229"/>
      <c r="K44" s="229"/>
      <c r="L44" s="321" t="e">
        <f t="shared" si="2"/>
        <v>#DIV/0!</v>
      </c>
      <c r="M44" s="228"/>
      <c r="N44" s="229"/>
      <c r="O44" s="321" t="e">
        <f t="shared" si="3"/>
        <v>#DIV/0!</v>
      </c>
    </row>
    <row r="45" spans="1:15" s="75" customFormat="1" ht="38.25" hidden="1" x14ac:dyDescent="0.2">
      <c r="A45" s="82" t="s">
        <v>18</v>
      </c>
      <c r="B45" s="71" t="s">
        <v>347</v>
      </c>
      <c r="C45" s="82" t="s">
        <v>59</v>
      </c>
      <c r="D45" s="376"/>
      <c r="E45" s="82"/>
      <c r="F45" s="377"/>
      <c r="G45" s="156"/>
      <c r="H45" s="156"/>
      <c r="I45" s="378"/>
      <c r="J45" s="379"/>
      <c r="K45" s="72"/>
      <c r="L45" s="380"/>
      <c r="M45" s="379"/>
      <c r="N45" s="74"/>
      <c r="O45" s="381"/>
    </row>
    <row r="46" spans="1:15" s="75" customFormat="1" ht="38.25" hidden="1" x14ac:dyDescent="0.2">
      <c r="A46" s="71" t="s">
        <v>18</v>
      </c>
      <c r="B46" s="71" t="s">
        <v>1770</v>
      </c>
      <c r="C46" s="71" t="s">
        <v>60</v>
      </c>
      <c r="D46" s="228"/>
      <c r="E46" s="229"/>
      <c r="F46" s="321" t="e">
        <f>(E46/D46)*100</f>
        <v>#DIV/0!</v>
      </c>
      <c r="G46" s="228"/>
      <c r="H46" s="228"/>
      <c r="I46" s="321" t="e">
        <f>(H46/G46)*100</f>
        <v>#DIV/0!</v>
      </c>
      <c r="J46" s="229"/>
      <c r="K46" s="229"/>
      <c r="L46" s="321" t="e">
        <f>(K46/J46)*100</f>
        <v>#DIV/0!</v>
      </c>
      <c r="M46" s="229"/>
      <c r="N46" s="229"/>
      <c r="O46" s="321" t="e">
        <f>(N46/M46)*100</f>
        <v>#DIV/0!</v>
      </c>
    </row>
    <row r="47" spans="1:15" s="75" customFormat="1" ht="38.25" hidden="1" x14ac:dyDescent="0.2">
      <c r="A47" s="71" t="s">
        <v>18</v>
      </c>
      <c r="B47" s="71" t="s">
        <v>348</v>
      </c>
      <c r="C47" s="71" t="s">
        <v>61</v>
      </c>
      <c r="D47" s="228"/>
      <c r="E47" s="229"/>
      <c r="F47" s="321" t="e">
        <f t="shared" si="0"/>
        <v>#DIV/0!</v>
      </c>
      <c r="G47" s="228"/>
      <c r="H47" s="228"/>
      <c r="I47" s="321" t="e">
        <f t="shared" si="1"/>
        <v>#DIV/0!</v>
      </c>
      <c r="J47" s="229"/>
      <c r="K47" s="229"/>
      <c r="L47" s="321" t="e">
        <f t="shared" si="2"/>
        <v>#DIV/0!</v>
      </c>
      <c r="M47" s="228"/>
      <c r="N47" s="229"/>
      <c r="O47" s="321" t="e">
        <f t="shared" si="3"/>
        <v>#DIV/0!</v>
      </c>
    </row>
    <row r="48" spans="1:15" s="75" customFormat="1" ht="38.25" hidden="1" x14ac:dyDescent="0.2">
      <c r="A48" s="71" t="s">
        <v>18</v>
      </c>
      <c r="B48" s="71" t="s">
        <v>348</v>
      </c>
      <c r="C48" s="71" t="s">
        <v>62</v>
      </c>
      <c r="D48" s="228"/>
      <c r="E48" s="229"/>
      <c r="F48" s="321" t="e">
        <f t="shared" si="0"/>
        <v>#DIV/0!</v>
      </c>
      <c r="G48" s="228"/>
      <c r="H48" s="228"/>
      <c r="I48" s="321" t="e">
        <f t="shared" si="1"/>
        <v>#DIV/0!</v>
      </c>
      <c r="J48" s="229"/>
      <c r="K48" s="229"/>
      <c r="L48" s="321" t="e">
        <f t="shared" si="2"/>
        <v>#DIV/0!</v>
      </c>
      <c r="M48" s="228"/>
      <c r="N48" s="229"/>
      <c r="O48" s="321" t="e">
        <f t="shared" si="3"/>
        <v>#DIV/0!</v>
      </c>
    </row>
    <row r="49" spans="1:15" s="75" customFormat="1" ht="38.25" hidden="1" x14ac:dyDescent="0.2">
      <c r="A49" s="82" t="s">
        <v>18</v>
      </c>
      <c r="B49" s="71" t="s">
        <v>347</v>
      </c>
      <c r="C49" s="82" t="s">
        <v>63</v>
      </c>
      <c r="D49" s="376"/>
      <c r="E49" s="82"/>
      <c r="F49" s="377"/>
      <c r="G49" s="156"/>
      <c r="H49" s="156"/>
      <c r="I49" s="378"/>
      <c r="J49" s="379"/>
      <c r="K49" s="72"/>
      <c r="L49" s="380"/>
      <c r="M49" s="382"/>
      <c r="N49" s="135"/>
      <c r="O49" s="381"/>
    </row>
    <row r="50" spans="1:15" s="75" customFormat="1" ht="38.25" hidden="1" x14ac:dyDescent="0.2">
      <c r="A50" s="71" t="s">
        <v>18</v>
      </c>
      <c r="B50" s="71" t="s">
        <v>1770</v>
      </c>
      <c r="C50" s="71" t="s">
        <v>64</v>
      </c>
      <c r="D50" s="228"/>
      <c r="E50" s="229"/>
      <c r="F50" s="321" t="e">
        <f>(E50/D50)*100</f>
        <v>#DIV/0!</v>
      </c>
      <c r="G50" s="228"/>
      <c r="H50" s="228"/>
      <c r="I50" s="321" t="e">
        <f>(H50/G50)*100</f>
        <v>#DIV/0!</v>
      </c>
      <c r="J50" s="229"/>
      <c r="K50" s="229"/>
      <c r="L50" s="321" t="e">
        <f>(K50/J50)*100</f>
        <v>#DIV/0!</v>
      </c>
      <c r="M50" s="228"/>
      <c r="N50" s="229"/>
      <c r="O50" s="321" t="e">
        <f>(N50/M50)*100</f>
        <v>#DIV/0!</v>
      </c>
    </row>
    <row r="51" spans="1:15" s="75" customFormat="1" ht="38.25" hidden="1" x14ac:dyDescent="0.2">
      <c r="A51" s="71" t="s">
        <v>18</v>
      </c>
      <c r="B51" s="71" t="s">
        <v>348</v>
      </c>
      <c r="C51" s="71" t="s">
        <v>65</v>
      </c>
      <c r="D51" s="228"/>
      <c r="E51" s="229"/>
      <c r="F51" s="321" t="e">
        <f t="shared" si="0"/>
        <v>#DIV/0!</v>
      </c>
      <c r="G51" s="228"/>
      <c r="H51" s="228"/>
      <c r="I51" s="321" t="e">
        <f t="shared" si="1"/>
        <v>#DIV/0!</v>
      </c>
      <c r="J51" s="229"/>
      <c r="K51" s="229"/>
      <c r="L51" s="321" t="e">
        <f t="shared" si="2"/>
        <v>#DIV/0!</v>
      </c>
      <c r="M51" s="228"/>
      <c r="N51" s="229"/>
      <c r="O51" s="321" t="e">
        <f t="shared" si="3"/>
        <v>#DIV/0!</v>
      </c>
    </row>
    <row r="52" spans="1:15" s="75" customFormat="1" ht="38.25" hidden="1" x14ac:dyDescent="0.2">
      <c r="A52" s="71" t="s">
        <v>18</v>
      </c>
      <c r="B52" s="71" t="s">
        <v>1770</v>
      </c>
      <c r="C52" s="71" t="s">
        <v>66</v>
      </c>
      <c r="D52" s="228"/>
      <c r="E52" s="229"/>
      <c r="F52" s="321" t="e">
        <f t="shared" si="0"/>
        <v>#DIV/0!</v>
      </c>
      <c r="G52" s="228"/>
      <c r="H52" s="228"/>
      <c r="I52" s="321" t="e">
        <f t="shared" si="1"/>
        <v>#DIV/0!</v>
      </c>
      <c r="J52" s="229"/>
      <c r="K52" s="229"/>
      <c r="L52" s="321" t="e">
        <f t="shared" si="2"/>
        <v>#DIV/0!</v>
      </c>
      <c r="M52" s="228"/>
      <c r="N52" s="229"/>
      <c r="O52" s="321" t="e">
        <f t="shared" si="3"/>
        <v>#DIV/0!</v>
      </c>
    </row>
    <row r="53" spans="1:15" s="75" customFormat="1" ht="38.25" hidden="1" x14ac:dyDescent="0.2">
      <c r="A53" s="71" t="s">
        <v>18</v>
      </c>
      <c r="B53" s="71" t="s">
        <v>348</v>
      </c>
      <c r="C53" s="71" t="s">
        <v>67</v>
      </c>
      <c r="D53" s="228"/>
      <c r="E53" s="229"/>
      <c r="F53" s="321" t="e">
        <f t="shared" si="0"/>
        <v>#DIV/0!</v>
      </c>
      <c r="G53" s="228"/>
      <c r="H53" s="228"/>
      <c r="I53" s="321" t="e">
        <f t="shared" si="1"/>
        <v>#DIV/0!</v>
      </c>
      <c r="J53" s="229"/>
      <c r="K53" s="229"/>
      <c r="L53" s="321" t="e">
        <f t="shared" si="2"/>
        <v>#DIV/0!</v>
      </c>
      <c r="M53" s="228"/>
      <c r="N53" s="229"/>
      <c r="O53" s="321" t="e">
        <f t="shared" si="3"/>
        <v>#DIV/0!</v>
      </c>
    </row>
    <row r="54" spans="1:15" s="75" customFormat="1" ht="38.25" hidden="1" x14ac:dyDescent="0.2">
      <c r="A54" s="71" t="s">
        <v>18</v>
      </c>
      <c r="B54" s="71" t="s">
        <v>1770</v>
      </c>
      <c r="C54" s="71" t="s">
        <v>68</v>
      </c>
      <c r="D54" s="228"/>
      <c r="E54" s="229"/>
      <c r="F54" s="321" t="e">
        <f t="shared" si="0"/>
        <v>#DIV/0!</v>
      </c>
      <c r="G54" s="228"/>
      <c r="H54" s="228"/>
      <c r="I54" s="321" t="e">
        <f t="shared" si="1"/>
        <v>#DIV/0!</v>
      </c>
      <c r="J54" s="229"/>
      <c r="K54" s="229"/>
      <c r="L54" s="321" t="e">
        <f t="shared" si="2"/>
        <v>#DIV/0!</v>
      </c>
      <c r="M54" s="228"/>
      <c r="N54" s="229"/>
      <c r="O54" s="321" t="e">
        <f t="shared" si="3"/>
        <v>#DIV/0!</v>
      </c>
    </row>
    <row r="55" spans="1:15" s="75" customFormat="1" ht="38.25" hidden="1" x14ac:dyDescent="0.2">
      <c r="A55" s="71" t="s">
        <v>18</v>
      </c>
      <c r="B55" s="71" t="s">
        <v>1770</v>
      </c>
      <c r="C55" s="71" t="s">
        <v>69</v>
      </c>
      <c r="D55" s="228"/>
      <c r="E55" s="229"/>
      <c r="F55" s="321" t="e">
        <f t="shared" si="0"/>
        <v>#DIV/0!</v>
      </c>
      <c r="G55" s="228"/>
      <c r="H55" s="228"/>
      <c r="I55" s="321" t="e">
        <f t="shared" si="1"/>
        <v>#DIV/0!</v>
      </c>
      <c r="J55" s="229"/>
      <c r="K55" s="229"/>
      <c r="L55" s="321" t="e">
        <f t="shared" si="2"/>
        <v>#DIV/0!</v>
      </c>
      <c r="M55" s="228"/>
      <c r="N55" s="229"/>
      <c r="O55" s="321" t="e">
        <f t="shared" si="3"/>
        <v>#DIV/0!</v>
      </c>
    </row>
    <row r="56" spans="1:15" s="75" customFormat="1" ht="38.25" hidden="1" x14ac:dyDescent="0.2">
      <c r="A56" s="82" t="s">
        <v>18</v>
      </c>
      <c r="B56" s="71" t="s">
        <v>347</v>
      </c>
      <c r="C56" s="82" t="s">
        <v>70</v>
      </c>
      <c r="D56" s="376"/>
      <c r="E56" s="82"/>
      <c r="F56" s="377"/>
      <c r="G56" s="156"/>
      <c r="H56" s="156"/>
      <c r="I56" s="378"/>
      <c r="J56" s="379"/>
      <c r="K56" s="72"/>
      <c r="L56" s="380"/>
      <c r="M56" s="382"/>
      <c r="N56" s="135"/>
      <c r="O56" s="381"/>
    </row>
    <row r="57" spans="1:15" s="75" customFormat="1" ht="38.25" hidden="1" x14ac:dyDescent="0.2">
      <c r="A57" s="82" t="s">
        <v>18</v>
      </c>
      <c r="B57" s="71" t="s">
        <v>347</v>
      </c>
      <c r="C57" s="82" t="s">
        <v>71</v>
      </c>
      <c r="D57" s="383"/>
      <c r="E57" s="82"/>
      <c r="F57" s="377"/>
      <c r="G57" s="383"/>
      <c r="H57" s="383"/>
      <c r="I57" s="378"/>
      <c r="J57" s="379"/>
      <c r="K57" s="133"/>
      <c r="L57" s="378"/>
      <c r="M57" s="382"/>
      <c r="N57" s="135"/>
      <c r="O57" s="384"/>
    </row>
    <row r="58" spans="1:15" ht="51" hidden="1" x14ac:dyDescent="0.25">
      <c r="A58" s="71" t="s">
        <v>4</v>
      </c>
      <c r="B58" s="285" t="s">
        <v>1812</v>
      </c>
      <c r="C58" s="4" t="s">
        <v>2251</v>
      </c>
      <c r="D58" s="228"/>
      <c r="E58" s="229"/>
      <c r="F58" s="294" t="e">
        <f t="shared" si="0"/>
        <v>#DIV/0!</v>
      </c>
      <c r="G58" s="227"/>
      <c r="H58" s="227"/>
      <c r="I58" s="294" t="e">
        <f t="shared" si="1"/>
        <v>#DIV/0!</v>
      </c>
      <c r="J58" s="229"/>
      <c r="K58" s="229"/>
      <c r="L58" s="294" t="e">
        <f t="shared" si="2"/>
        <v>#DIV/0!</v>
      </c>
      <c r="M58" s="228"/>
      <c r="N58" s="229"/>
      <c r="O58" s="294" t="e">
        <f t="shared" si="3"/>
        <v>#DIV/0!</v>
      </c>
    </row>
    <row r="59" spans="1:15" ht="51" hidden="1" x14ac:dyDescent="0.25">
      <c r="A59" s="59" t="s">
        <v>4</v>
      </c>
      <c r="B59" s="285" t="s">
        <v>349</v>
      </c>
      <c r="C59" s="65" t="s">
        <v>72</v>
      </c>
      <c r="D59" s="202"/>
      <c r="E59" s="203"/>
      <c r="F59" s="294" t="e">
        <f t="shared" si="0"/>
        <v>#DIV/0!</v>
      </c>
      <c r="G59" s="204"/>
      <c r="H59" s="204"/>
      <c r="I59" s="294" t="e">
        <f t="shared" si="1"/>
        <v>#DIV/0!</v>
      </c>
      <c r="J59" s="207"/>
      <c r="K59" s="207"/>
      <c r="L59" s="294" t="e">
        <f t="shared" si="2"/>
        <v>#DIV/0!</v>
      </c>
      <c r="M59" s="208"/>
      <c r="N59" s="207"/>
      <c r="O59" s="294" t="e">
        <f t="shared" si="3"/>
        <v>#DIV/0!</v>
      </c>
    </row>
    <row r="60" spans="1:15" ht="51" hidden="1" x14ac:dyDescent="0.25">
      <c r="A60" s="59" t="s">
        <v>4</v>
      </c>
      <c r="B60" s="285" t="s">
        <v>349</v>
      </c>
      <c r="C60" s="65" t="s">
        <v>73</v>
      </c>
      <c r="D60" s="202"/>
      <c r="E60" s="203"/>
      <c r="F60" s="294" t="e">
        <f t="shared" si="0"/>
        <v>#DIV/0!</v>
      </c>
      <c r="G60" s="204"/>
      <c r="H60" s="204"/>
      <c r="I60" s="294" t="e">
        <f t="shared" si="1"/>
        <v>#DIV/0!</v>
      </c>
      <c r="J60" s="207"/>
      <c r="K60" s="207"/>
      <c r="L60" s="294" t="e">
        <f t="shared" si="2"/>
        <v>#DIV/0!</v>
      </c>
      <c r="M60" s="208"/>
      <c r="N60" s="207"/>
      <c r="O60" s="294" t="e">
        <f t="shared" si="3"/>
        <v>#DIV/0!</v>
      </c>
    </row>
    <row r="61" spans="1:15" ht="51" hidden="1" x14ac:dyDescent="0.25">
      <c r="A61" s="59" t="s">
        <v>4</v>
      </c>
      <c r="B61" s="285" t="s">
        <v>349</v>
      </c>
      <c r="C61" s="65" t="s">
        <v>74</v>
      </c>
      <c r="D61" s="202"/>
      <c r="E61" s="203"/>
      <c r="F61" s="294" t="e">
        <f t="shared" si="0"/>
        <v>#DIV/0!</v>
      </c>
      <c r="G61" s="204"/>
      <c r="H61" s="204"/>
      <c r="I61" s="294" t="e">
        <f t="shared" si="1"/>
        <v>#DIV/0!</v>
      </c>
      <c r="J61" s="207"/>
      <c r="K61" s="207"/>
      <c r="L61" s="294" t="e">
        <f t="shared" si="2"/>
        <v>#DIV/0!</v>
      </c>
      <c r="M61" s="208"/>
      <c r="N61" s="207"/>
      <c r="O61" s="294" t="e">
        <f t="shared" si="3"/>
        <v>#DIV/0!</v>
      </c>
    </row>
    <row r="62" spans="1:15" ht="38.25" hidden="1" x14ac:dyDescent="0.25">
      <c r="A62" s="71" t="s">
        <v>4</v>
      </c>
      <c r="B62" s="285" t="s">
        <v>355</v>
      </c>
      <c r="C62" s="4" t="s">
        <v>75</v>
      </c>
      <c r="D62" s="202"/>
      <c r="E62" s="203"/>
      <c r="F62" s="294" t="e">
        <f t="shared" si="0"/>
        <v>#DIV/0!</v>
      </c>
      <c r="G62" s="204"/>
      <c r="H62" s="204"/>
      <c r="I62" s="294" t="e">
        <f t="shared" si="1"/>
        <v>#DIV/0!</v>
      </c>
      <c r="J62" s="207"/>
      <c r="K62" s="207"/>
      <c r="L62" s="294" t="e">
        <f t="shared" si="2"/>
        <v>#DIV/0!</v>
      </c>
      <c r="M62" s="208"/>
      <c r="N62" s="207"/>
      <c r="O62" s="294" t="e">
        <f t="shared" si="3"/>
        <v>#DIV/0!</v>
      </c>
    </row>
    <row r="63" spans="1:15" ht="51" hidden="1" x14ac:dyDescent="0.25">
      <c r="A63" s="59" t="s">
        <v>4</v>
      </c>
      <c r="B63" s="285" t="s">
        <v>349</v>
      </c>
      <c r="C63" s="65" t="s">
        <v>76</v>
      </c>
      <c r="D63" s="202"/>
      <c r="E63" s="203"/>
      <c r="F63" s="294" t="e">
        <f t="shared" si="0"/>
        <v>#DIV/0!</v>
      </c>
      <c r="G63" s="204"/>
      <c r="H63" s="204"/>
      <c r="I63" s="294" t="e">
        <f t="shared" si="1"/>
        <v>#DIV/0!</v>
      </c>
      <c r="J63" s="207"/>
      <c r="K63" s="207"/>
      <c r="L63" s="294" t="e">
        <f t="shared" si="2"/>
        <v>#DIV/0!</v>
      </c>
      <c r="M63" s="208"/>
      <c r="N63" s="207"/>
      <c r="O63" s="294" t="e">
        <f t="shared" si="3"/>
        <v>#DIV/0!</v>
      </c>
    </row>
    <row r="64" spans="1:15" s="75" customFormat="1" ht="38.25" hidden="1" x14ac:dyDescent="0.2">
      <c r="A64" s="71" t="s">
        <v>4</v>
      </c>
      <c r="B64" s="71" t="s">
        <v>350</v>
      </c>
      <c r="C64" s="71" t="s">
        <v>77</v>
      </c>
      <c r="D64" s="228"/>
      <c r="E64" s="229"/>
      <c r="F64" s="321" t="e">
        <f t="shared" si="0"/>
        <v>#DIV/0!</v>
      </c>
      <c r="G64" s="228"/>
      <c r="H64" s="228"/>
      <c r="I64" s="321" t="e">
        <f t="shared" si="1"/>
        <v>#DIV/0!</v>
      </c>
      <c r="J64" s="229"/>
      <c r="K64" s="229"/>
      <c r="L64" s="321" t="e">
        <f t="shared" si="2"/>
        <v>#DIV/0!</v>
      </c>
      <c r="M64" s="228"/>
      <c r="N64" s="229"/>
      <c r="O64" s="321" t="e">
        <f t="shared" si="3"/>
        <v>#DIV/0!</v>
      </c>
    </row>
    <row r="65" spans="1:15" s="75" customFormat="1" ht="38.25" hidden="1" x14ac:dyDescent="0.2">
      <c r="A65" s="71" t="s">
        <v>4</v>
      </c>
      <c r="B65" s="71" t="s">
        <v>350</v>
      </c>
      <c r="C65" s="71" t="s">
        <v>78</v>
      </c>
      <c r="D65" s="228"/>
      <c r="E65" s="229"/>
      <c r="F65" s="321" t="e">
        <f t="shared" si="0"/>
        <v>#DIV/0!</v>
      </c>
      <c r="G65" s="228"/>
      <c r="H65" s="228"/>
      <c r="I65" s="321" t="e">
        <f t="shared" si="1"/>
        <v>#DIV/0!</v>
      </c>
      <c r="J65" s="229"/>
      <c r="K65" s="229"/>
      <c r="L65" s="321" t="e">
        <f t="shared" si="2"/>
        <v>#DIV/0!</v>
      </c>
      <c r="M65" s="228"/>
      <c r="N65" s="229"/>
      <c r="O65" s="321" t="e">
        <f t="shared" si="3"/>
        <v>#DIV/0!</v>
      </c>
    </row>
    <row r="66" spans="1:15" ht="51" hidden="1" x14ac:dyDescent="0.25">
      <c r="A66" s="71" t="s">
        <v>4</v>
      </c>
      <c r="B66" s="285" t="s">
        <v>351</v>
      </c>
      <c r="C66" s="4" t="s">
        <v>79</v>
      </c>
      <c r="D66" s="228"/>
      <c r="E66" s="229"/>
      <c r="F66" s="294" t="e">
        <f t="shared" ref="F66:F128" si="4">(E66/D66)*100</f>
        <v>#DIV/0!</v>
      </c>
      <c r="G66" s="227"/>
      <c r="H66" s="227"/>
      <c r="I66" s="294" t="e">
        <f t="shared" ref="I66:I128" si="5">(H66/G66)*100</f>
        <v>#DIV/0!</v>
      </c>
      <c r="J66" s="229"/>
      <c r="K66" s="229"/>
      <c r="L66" s="294" t="e">
        <f t="shared" ref="L66:L128" si="6">(K66/J66)*100</f>
        <v>#DIV/0!</v>
      </c>
      <c r="M66" s="228"/>
      <c r="N66" s="229"/>
      <c r="O66" s="294" t="e">
        <f t="shared" ref="O66:O128" si="7">(N66/M66)*100</f>
        <v>#DIV/0!</v>
      </c>
    </row>
    <row r="67" spans="1:15" s="75" customFormat="1" ht="51" hidden="1" x14ac:dyDescent="0.2">
      <c r="A67" s="71" t="s">
        <v>4</v>
      </c>
      <c r="B67" s="71" t="s">
        <v>352</v>
      </c>
      <c r="C67" s="71" t="s">
        <v>80</v>
      </c>
      <c r="D67" s="228"/>
      <c r="E67" s="229"/>
      <c r="F67" s="321" t="e">
        <f t="shared" si="4"/>
        <v>#DIV/0!</v>
      </c>
      <c r="G67" s="228"/>
      <c r="H67" s="228"/>
      <c r="I67" s="321" t="e">
        <f t="shared" si="5"/>
        <v>#DIV/0!</v>
      </c>
      <c r="J67" s="229"/>
      <c r="K67" s="229"/>
      <c r="L67" s="321" t="e">
        <f t="shared" si="6"/>
        <v>#DIV/0!</v>
      </c>
      <c r="M67" s="228"/>
      <c r="N67" s="229"/>
      <c r="O67" s="321" t="e">
        <f t="shared" si="7"/>
        <v>#DIV/0!</v>
      </c>
    </row>
    <row r="68" spans="1:15" s="160" customFormat="1" ht="51" hidden="1" x14ac:dyDescent="0.2">
      <c r="A68" s="82" t="s">
        <v>4</v>
      </c>
      <c r="B68" s="82" t="s">
        <v>352</v>
      </c>
      <c r="C68" s="82" t="s">
        <v>81</v>
      </c>
      <c r="D68" s="389"/>
      <c r="E68" s="390"/>
      <c r="F68" s="391" t="e">
        <f t="shared" si="4"/>
        <v>#DIV/0!</v>
      </c>
      <c r="G68" s="392"/>
      <c r="H68" s="392"/>
      <c r="I68" s="391" t="e">
        <f t="shared" si="5"/>
        <v>#DIV/0!</v>
      </c>
      <c r="J68" s="390"/>
      <c r="K68" s="390"/>
      <c r="L68" s="391" t="e">
        <f t="shared" si="6"/>
        <v>#DIV/0!</v>
      </c>
      <c r="M68" s="392"/>
      <c r="N68" s="390"/>
      <c r="O68" s="391" t="e">
        <f t="shared" si="7"/>
        <v>#DIV/0!</v>
      </c>
    </row>
    <row r="69" spans="1:15" s="160" customFormat="1" ht="51" hidden="1" x14ac:dyDescent="0.2">
      <c r="A69" s="82" t="s">
        <v>4</v>
      </c>
      <c r="B69" s="82" t="s">
        <v>352</v>
      </c>
      <c r="C69" s="82" t="s">
        <v>82</v>
      </c>
      <c r="D69" s="392"/>
      <c r="E69" s="390"/>
      <c r="F69" s="391" t="e">
        <f t="shared" si="4"/>
        <v>#DIV/0!</v>
      </c>
      <c r="G69" s="392"/>
      <c r="H69" s="392"/>
      <c r="I69" s="391" t="e">
        <f t="shared" si="5"/>
        <v>#DIV/0!</v>
      </c>
      <c r="J69" s="390"/>
      <c r="K69" s="390"/>
      <c r="L69" s="391" t="e">
        <f t="shared" si="6"/>
        <v>#DIV/0!</v>
      </c>
      <c r="M69" s="392"/>
      <c r="N69" s="390"/>
      <c r="O69" s="391" t="e">
        <f t="shared" si="7"/>
        <v>#DIV/0!</v>
      </c>
    </row>
    <row r="70" spans="1:15" ht="51" hidden="1" x14ac:dyDescent="0.25">
      <c r="A70" s="71" t="s">
        <v>4</v>
      </c>
      <c r="B70" s="285" t="s">
        <v>1812</v>
      </c>
      <c r="C70" s="4" t="s">
        <v>83</v>
      </c>
      <c r="D70" s="228"/>
      <c r="E70" s="229"/>
      <c r="F70" s="294" t="e">
        <f t="shared" si="4"/>
        <v>#DIV/0!</v>
      </c>
      <c r="G70" s="227"/>
      <c r="H70" s="227"/>
      <c r="I70" s="294" t="e">
        <f t="shared" si="5"/>
        <v>#DIV/0!</v>
      </c>
      <c r="J70" s="229"/>
      <c r="K70" s="229"/>
      <c r="L70" s="294" t="e">
        <f t="shared" si="6"/>
        <v>#DIV/0!</v>
      </c>
      <c r="M70" s="228"/>
      <c r="N70" s="229"/>
      <c r="O70" s="294" t="e">
        <f t="shared" si="7"/>
        <v>#DIV/0!</v>
      </c>
    </row>
    <row r="71" spans="1:15" ht="51" hidden="1" x14ac:dyDescent="0.25">
      <c r="A71" s="71" t="s">
        <v>4</v>
      </c>
      <c r="B71" s="285" t="s">
        <v>351</v>
      </c>
      <c r="C71" s="4" t="s">
        <v>84</v>
      </c>
      <c r="D71" s="228"/>
      <c r="E71" s="229"/>
      <c r="F71" s="294" t="e">
        <f t="shared" si="4"/>
        <v>#DIV/0!</v>
      </c>
      <c r="G71" s="227"/>
      <c r="H71" s="227"/>
      <c r="I71" s="294" t="e">
        <f t="shared" si="5"/>
        <v>#DIV/0!</v>
      </c>
      <c r="J71" s="229"/>
      <c r="K71" s="229"/>
      <c r="L71" s="294" t="e">
        <f t="shared" si="6"/>
        <v>#DIV/0!</v>
      </c>
      <c r="M71" s="228"/>
      <c r="N71" s="229"/>
      <c r="O71" s="294" t="e">
        <f t="shared" si="7"/>
        <v>#DIV/0!</v>
      </c>
    </row>
    <row r="72" spans="1:15" ht="51" hidden="1" x14ac:dyDescent="0.25">
      <c r="A72" s="71" t="s">
        <v>4</v>
      </c>
      <c r="B72" s="285" t="s">
        <v>1812</v>
      </c>
      <c r="C72" s="4" t="s">
        <v>85</v>
      </c>
      <c r="D72" s="228"/>
      <c r="E72" s="229"/>
      <c r="F72" s="294" t="e">
        <f t="shared" si="4"/>
        <v>#DIV/0!</v>
      </c>
      <c r="G72" s="227"/>
      <c r="H72" s="227"/>
      <c r="I72" s="294" t="e">
        <f t="shared" si="5"/>
        <v>#DIV/0!</v>
      </c>
      <c r="J72" s="229"/>
      <c r="K72" s="229"/>
      <c r="L72" s="294" t="e">
        <f t="shared" si="6"/>
        <v>#DIV/0!</v>
      </c>
      <c r="M72" s="228"/>
      <c r="N72" s="229"/>
      <c r="O72" s="294" t="e">
        <f t="shared" si="7"/>
        <v>#DIV/0!</v>
      </c>
    </row>
    <row r="73" spans="1:15" ht="51" hidden="1" x14ac:dyDescent="0.25">
      <c r="A73" s="71" t="s">
        <v>4</v>
      </c>
      <c r="B73" s="285" t="s">
        <v>1812</v>
      </c>
      <c r="C73" s="4" t="s">
        <v>86</v>
      </c>
      <c r="D73" s="228"/>
      <c r="E73" s="229"/>
      <c r="F73" s="294" t="e">
        <f t="shared" si="4"/>
        <v>#DIV/0!</v>
      </c>
      <c r="G73" s="227"/>
      <c r="H73" s="227"/>
      <c r="I73" s="294" t="e">
        <f t="shared" si="5"/>
        <v>#DIV/0!</v>
      </c>
      <c r="J73" s="229"/>
      <c r="K73" s="229"/>
      <c r="L73" s="294" t="e">
        <f t="shared" si="6"/>
        <v>#DIV/0!</v>
      </c>
      <c r="M73" s="228"/>
      <c r="N73" s="229"/>
      <c r="O73" s="294" t="e">
        <f t="shared" si="7"/>
        <v>#DIV/0!</v>
      </c>
    </row>
    <row r="74" spans="1:15" s="75" customFormat="1" ht="38.25" hidden="1" x14ac:dyDescent="0.2">
      <c r="A74" s="71" t="s">
        <v>4</v>
      </c>
      <c r="B74" s="71" t="s">
        <v>354</v>
      </c>
      <c r="C74" s="71" t="s">
        <v>87</v>
      </c>
      <c r="D74" s="228"/>
      <c r="E74" s="229"/>
      <c r="F74" s="321" t="e">
        <f t="shared" si="4"/>
        <v>#DIV/0!</v>
      </c>
      <c r="G74" s="228"/>
      <c r="H74" s="228"/>
      <c r="I74" s="321" t="e">
        <f t="shared" si="5"/>
        <v>#DIV/0!</v>
      </c>
      <c r="J74" s="229"/>
      <c r="K74" s="229"/>
      <c r="L74" s="321" t="e">
        <f t="shared" si="6"/>
        <v>#DIV/0!</v>
      </c>
      <c r="M74" s="228"/>
      <c r="N74" s="229"/>
      <c r="O74" s="321" t="e">
        <f t="shared" si="7"/>
        <v>#DIV/0!</v>
      </c>
    </row>
    <row r="75" spans="1:15" ht="51" hidden="1" x14ac:dyDescent="0.25">
      <c r="A75" s="71" t="s">
        <v>4</v>
      </c>
      <c r="B75" s="285" t="s">
        <v>351</v>
      </c>
      <c r="C75" s="4" t="s">
        <v>88</v>
      </c>
      <c r="D75" s="228"/>
      <c r="E75" s="229"/>
      <c r="F75" s="294" t="e">
        <f t="shared" si="4"/>
        <v>#DIV/0!</v>
      </c>
      <c r="G75" s="227"/>
      <c r="H75" s="227"/>
      <c r="I75" s="294" t="e">
        <f t="shared" si="5"/>
        <v>#DIV/0!</v>
      </c>
      <c r="J75" s="229"/>
      <c r="K75" s="229"/>
      <c r="L75" s="294" t="e">
        <f t="shared" si="6"/>
        <v>#DIV/0!</v>
      </c>
      <c r="M75" s="228"/>
      <c r="N75" s="229"/>
      <c r="O75" s="294" t="e">
        <f t="shared" si="7"/>
        <v>#DIV/0!</v>
      </c>
    </row>
    <row r="76" spans="1:15" ht="51" hidden="1" x14ac:dyDescent="0.25">
      <c r="A76" s="71" t="s">
        <v>4</v>
      </c>
      <c r="B76" s="285" t="s">
        <v>351</v>
      </c>
      <c r="C76" s="4" t="s">
        <v>89</v>
      </c>
      <c r="D76" s="228"/>
      <c r="E76" s="229"/>
      <c r="F76" s="294" t="e">
        <f t="shared" si="4"/>
        <v>#DIV/0!</v>
      </c>
      <c r="G76" s="227"/>
      <c r="H76" s="227"/>
      <c r="I76" s="294" t="e">
        <f t="shared" si="5"/>
        <v>#DIV/0!</v>
      </c>
      <c r="J76" s="229"/>
      <c r="K76" s="229"/>
      <c r="L76" s="294" t="e">
        <f t="shared" si="6"/>
        <v>#DIV/0!</v>
      </c>
      <c r="M76" s="228"/>
      <c r="N76" s="229"/>
      <c r="O76" s="294" t="e">
        <f t="shared" si="7"/>
        <v>#DIV/0!</v>
      </c>
    </row>
    <row r="77" spans="1:15" ht="51" hidden="1" x14ac:dyDescent="0.25">
      <c r="A77" s="71" t="s">
        <v>4</v>
      </c>
      <c r="B77" s="285" t="s">
        <v>351</v>
      </c>
      <c r="C77" s="4" t="s">
        <v>90</v>
      </c>
      <c r="D77" s="228"/>
      <c r="E77" s="229"/>
      <c r="F77" s="294" t="e">
        <f t="shared" si="4"/>
        <v>#DIV/0!</v>
      </c>
      <c r="G77" s="227"/>
      <c r="H77" s="227"/>
      <c r="I77" s="294" t="e">
        <f t="shared" si="5"/>
        <v>#DIV/0!</v>
      </c>
      <c r="J77" s="229"/>
      <c r="K77" s="229"/>
      <c r="L77" s="294" t="e">
        <f t="shared" si="6"/>
        <v>#DIV/0!</v>
      </c>
      <c r="M77" s="228"/>
      <c r="N77" s="229"/>
      <c r="O77" s="294" t="e">
        <f t="shared" si="7"/>
        <v>#DIV/0!</v>
      </c>
    </row>
    <row r="78" spans="1:15" ht="51" hidden="1" x14ac:dyDescent="0.25">
      <c r="A78" s="71" t="s">
        <v>4</v>
      </c>
      <c r="B78" s="285" t="s">
        <v>351</v>
      </c>
      <c r="C78" s="4" t="s">
        <v>91</v>
      </c>
      <c r="D78" s="228"/>
      <c r="E78" s="229"/>
      <c r="F78" s="294" t="e">
        <f t="shared" si="4"/>
        <v>#DIV/0!</v>
      </c>
      <c r="G78" s="227"/>
      <c r="H78" s="227"/>
      <c r="I78" s="294" t="e">
        <f t="shared" si="5"/>
        <v>#DIV/0!</v>
      </c>
      <c r="J78" s="229"/>
      <c r="K78" s="229"/>
      <c r="L78" s="294" t="e">
        <f t="shared" si="6"/>
        <v>#DIV/0!</v>
      </c>
      <c r="M78" s="228"/>
      <c r="N78" s="229"/>
      <c r="O78" s="294" t="e">
        <f t="shared" si="7"/>
        <v>#DIV/0!</v>
      </c>
    </row>
    <row r="79" spans="1:15" s="75" customFormat="1" ht="38.25" hidden="1" x14ac:dyDescent="0.2">
      <c r="A79" s="71" t="s">
        <v>4</v>
      </c>
      <c r="B79" s="71" t="s">
        <v>350</v>
      </c>
      <c r="C79" s="71" t="s">
        <v>92</v>
      </c>
      <c r="D79" s="228"/>
      <c r="E79" s="229"/>
      <c r="F79" s="321" t="e">
        <f t="shared" si="4"/>
        <v>#DIV/0!</v>
      </c>
      <c r="G79" s="228"/>
      <c r="H79" s="228"/>
      <c r="I79" s="321" t="e">
        <f t="shared" si="5"/>
        <v>#DIV/0!</v>
      </c>
      <c r="J79" s="229"/>
      <c r="K79" s="229"/>
      <c r="L79" s="321" t="e">
        <f t="shared" si="6"/>
        <v>#DIV/0!</v>
      </c>
      <c r="M79" s="228"/>
      <c r="N79" s="229"/>
      <c r="O79" s="321" t="e">
        <f t="shared" si="7"/>
        <v>#DIV/0!</v>
      </c>
    </row>
    <row r="80" spans="1:15" ht="38.25" hidden="1" x14ac:dyDescent="0.25">
      <c r="A80" s="71" t="s">
        <v>4</v>
      </c>
      <c r="B80" s="285" t="s">
        <v>355</v>
      </c>
      <c r="C80" s="4" t="s">
        <v>93</v>
      </c>
      <c r="D80" s="202"/>
      <c r="E80" s="203"/>
      <c r="F80" s="294" t="e">
        <f t="shared" si="4"/>
        <v>#DIV/0!</v>
      </c>
      <c r="G80" s="204"/>
      <c r="H80" s="204"/>
      <c r="I80" s="294" t="e">
        <f t="shared" si="5"/>
        <v>#DIV/0!</v>
      </c>
      <c r="J80" s="207"/>
      <c r="K80" s="207"/>
      <c r="L80" s="294" t="e">
        <f t="shared" si="6"/>
        <v>#DIV/0!</v>
      </c>
      <c r="M80" s="208"/>
      <c r="N80" s="207"/>
      <c r="O80" s="294" t="e">
        <f t="shared" si="7"/>
        <v>#DIV/0!</v>
      </c>
    </row>
    <row r="81" spans="1:15" s="75" customFormat="1" ht="38.25" hidden="1" x14ac:dyDescent="0.2">
      <c r="A81" s="71" t="s">
        <v>4</v>
      </c>
      <c r="B81" s="71" t="s">
        <v>350</v>
      </c>
      <c r="C81" s="71" t="s">
        <v>94</v>
      </c>
      <c r="D81" s="228"/>
      <c r="E81" s="229"/>
      <c r="F81" s="321" t="e">
        <f t="shared" si="4"/>
        <v>#DIV/0!</v>
      </c>
      <c r="G81" s="228"/>
      <c r="H81" s="228"/>
      <c r="I81" s="321" t="e">
        <f t="shared" si="5"/>
        <v>#DIV/0!</v>
      </c>
      <c r="J81" s="229"/>
      <c r="K81" s="229"/>
      <c r="L81" s="321" t="e">
        <f t="shared" si="6"/>
        <v>#DIV/0!</v>
      </c>
      <c r="M81" s="228"/>
      <c r="N81" s="229"/>
      <c r="O81" s="321" t="e">
        <f t="shared" si="7"/>
        <v>#DIV/0!</v>
      </c>
    </row>
    <row r="82" spans="1:15" ht="38.25" hidden="1" x14ac:dyDescent="0.25">
      <c r="A82" s="59" t="s">
        <v>4</v>
      </c>
      <c r="B82" s="285" t="s">
        <v>356</v>
      </c>
      <c r="C82" s="4" t="s">
        <v>95</v>
      </c>
      <c r="D82" s="213"/>
      <c r="E82" s="214"/>
      <c r="F82" s="294" t="e">
        <f t="shared" si="4"/>
        <v>#DIV/0!</v>
      </c>
      <c r="G82" s="204"/>
      <c r="H82" s="204"/>
      <c r="I82" s="294" t="e">
        <f t="shared" si="5"/>
        <v>#DIV/0!</v>
      </c>
      <c r="J82" s="215"/>
      <c r="K82" s="215"/>
      <c r="L82" s="294" t="e">
        <f t="shared" si="6"/>
        <v>#DIV/0!</v>
      </c>
      <c r="M82" s="204"/>
      <c r="N82" s="215"/>
      <c r="O82" s="294" t="e">
        <f t="shared" si="7"/>
        <v>#DIV/0!</v>
      </c>
    </row>
    <row r="83" spans="1:15" s="75" customFormat="1" ht="38.25" hidden="1" x14ac:dyDescent="0.2">
      <c r="A83" s="71" t="s">
        <v>4</v>
      </c>
      <c r="B83" s="59" t="s">
        <v>357</v>
      </c>
      <c r="C83" s="71" t="s">
        <v>96</v>
      </c>
      <c r="D83" s="228"/>
      <c r="E83" s="229"/>
      <c r="F83" s="321" t="e">
        <f t="shared" si="4"/>
        <v>#DIV/0!</v>
      </c>
      <c r="G83" s="227"/>
      <c r="H83" s="227"/>
      <c r="I83" s="321" t="e">
        <f t="shared" si="5"/>
        <v>#DIV/0!</v>
      </c>
      <c r="J83" s="229"/>
      <c r="K83" s="229"/>
      <c r="L83" s="321" t="e">
        <f t="shared" si="6"/>
        <v>#DIV/0!</v>
      </c>
      <c r="M83" s="228"/>
      <c r="N83" s="229"/>
      <c r="O83" s="321" t="e">
        <f t="shared" si="7"/>
        <v>#DIV/0!</v>
      </c>
    </row>
    <row r="84" spans="1:15" ht="51" hidden="1" x14ac:dyDescent="0.25">
      <c r="A84" s="71" t="s">
        <v>4</v>
      </c>
      <c r="B84" s="285" t="s">
        <v>1812</v>
      </c>
      <c r="C84" s="4" t="s">
        <v>97</v>
      </c>
      <c r="D84" s="228"/>
      <c r="E84" s="229"/>
      <c r="F84" s="294" t="e">
        <f t="shared" si="4"/>
        <v>#DIV/0!</v>
      </c>
      <c r="G84" s="227"/>
      <c r="H84" s="227"/>
      <c r="I84" s="294" t="e">
        <f t="shared" si="5"/>
        <v>#DIV/0!</v>
      </c>
      <c r="J84" s="229"/>
      <c r="K84" s="229"/>
      <c r="L84" s="294" t="e">
        <f t="shared" si="6"/>
        <v>#DIV/0!</v>
      </c>
      <c r="M84" s="228"/>
      <c r="N84" s="229"/>
      <c r="O84" s="294" t="e">
        <f t="shared" si="7"/>
        <v>#DIV/0!</v>
      </c>
    </row>
    <row r="85" spans="1:15" s="75" customFormat="1" ht="51" hidden="1" x14ac:dyDescent="0.2">
      <c r="A85" s="71" t="s">
        <v>4</v>
      </c>
      <c r="B85" s="71" t="s">
        <v>352</v>
      </c>
      <c r="C85" s="71" t="s">
        <v>98</v>
      </c>
      <c r="D85" s="228"/>
      <c r="E85" s="229"/>
      <c r="F85" s="321" t="e">
        <f t="shared" si="4"/>
        <v>#DIV/0!</v>
      </c>
      <c r="G85" s="228"/>
      <c r="H85" s="228"/>
      <c r="I85" s="321" t="e">
        <f t="shared" si="5"/>
        <v>#DIV/0!</v>
      </c>
      <c r="J85" s="229"/>
      <c r="K85" s="229"/>
      <c r="L85" s="321" t="e">
        <f t="shared" si="6"/>
        <v>#DIV/0!</v>
      </c>
      <c r="M85" s="228"/>
      <c r="N85" s="229"/>
      <c r="O85" s="321" t="e">
        <f t="shared" si="7"/>
        <v>#DIV/0!</v>
      </c>
    </row>
    <row r="86" spans="1:15" ht="51" hidden="1" x14ac:dyDescent="0.25">
      <c r="A86" s="59" t="s">
        <v>4</v>
      </c>
      <c r="B86" s="285" t="s">
        <v>349</v>
      </c>
      <c r="C86" s="65" t="s">
        <v>99</v>
      </c>
      <c r="D86" s="202"/>
      <c r="E86" s="203"/>
      <c r="F86" s="294" t="e">
        <f t="shared" si="4"/>
        <v>#DIV/0!</v>
      </c>
      <c r="G86" s="204"/>
      <c r="H86" s="204"/>
      <c r="I86" s="294" t="e">
        <f t="shared" si="5"/>
        <v>#DIV/0!</v>
      </c>
      <c r="J86" s="207"/>
      <c r="K86" s="207"/>
      <c r="L86" s="294" t="e">
        <f t="shared" si="6"/>
        <v>#DIV/0!</v>
      </c>
      <c r="M86" s="208"/>
      <c r="N86" s="207"/>
      <c r="O86" s="294" t="e">
        <f t="shared" si="7"/>
        <v>#DIV/0!</v>
      </c>
    </row>
    <row r="87" spans="1:15" ht="38.25" hidden="1" x14ac:dyDescent="0.25">
      <c r="A87" s="71" t="s">
        <v>6</v>
      </c>
      <c r="B87" s="286" t="s">
        <v>358</v>
      </c>
      <c r="C87" s="4" t="s">
        <v>100</v>
      </c>
      <c r="D87" s="202"/>
      <c r="E87" s="203"/>
      <c r="F87" s="294" t="e">
        <f t="shared" si="4"/>
        <v>#DIV/0!</v>
      </c>
      <c r="G87" s="208"/>
      <c r="H87" s="208"/>
      <c r="I87" s="294" t="e">
        <f t="shared" si="5"/>
        <v>#DIV/0!</v>
      </c>
      <c r="J87" s="207"/>
      <c r="K87" s="207"/>
      <c r="L87" s="294" t="e">
        <f t="shared" si="6"/>
        <v>#DIV/0!</v>
      </c>
      <c r="M87" s="208"/>
      <c r="N87" s="207"/>
      <c r="O87" s="294" t="e">
        <f t="shared" si="7"/>
        <v>#DIV/0!</v>
      </c>
    </row>
    <row r="88" spans="1:15" ht="38.25" hidden="1" x14ac:dyDescent="0.25">
      <c r="A88" s="71" t="s">
        <v>6</v>
      </c>
      <c r="B88" s="286" t="s">
        <v>358</v>
      </c>
      <c r="C88" s="4" t="s">
        <v>101</v>
      </c>
      <c r="D88" s="202"/>
      <c r="E88" s="205"/>
      <c r="F88" s="294" t="e">
        <f t="shared" si="4"/>
        <v>#DIV/0!</v>
      </c>
      <c r="G88" s="208"/>
      <c r="H88" s="208"/>
      <c r="I88" s="294" t="e">
        <f t="shared" si="5"/>
        <v>#DIV/0!</v>
      </c>
      <c r="J88" s="205"/>
      <c r="K88" s="207"/>
      <c r="L88" s="294" t="e">
        <f t="shared" si="6"/>
        <v>#DIV/0!</v>
      </c>
      <c r="M88" s="208"/>
      <c r="N88" s="207"/>
      <c r="O88" s="294" t="e">
        <f t="shared" si="7"/>
        <v>#DIV/0!</v>
      </c>
    </row>
    <row r="89" spans="1:15" ht="38.25" hidden="1" x14ac:dyDescent="0.25">
      <c r="A89" s="71" t="s">
        <v>6</v>
      </c>
      <c r="B89" s="285" t="s">
        <v>328</v>
      </c>
      <c r="C89" s="6"/>
      <c r="D89" s="206"/>
      <c r="E89" s="203"/>
      <c r="F89" s="294" t="e">
        <f t="shared" si="4"/>
        <v>#DIV/0!</v>
      </c>
      <c r="G89" s="204"/>
      <c r="H89" s="204"/>
      <c r="I89" s="294" t="e">
        <f t="shared" si="5"/>
        <v>#DIV/0!</v>
      </c>
      <c r="J89" s="207"/>
      <c r="K89" s="207"/>
      <c r="L89" s="294" t="e">
        <f t="shared" si="6"/>
        <v>#DIV/0!</v>
      </c>
      <c r="M89" s="208"/>
      <c r="N89" s="207"/>
      <c r="O89" s="294" t="e">
        <f t="shared" si="7"/>
        <v>#DIV/0!</v>
      </c>
    </row>
    <row r="90" spans="1:15" s="75" customFormat="1" ht="38.25" hidden="1" x14ac:dyDescent="0.2">
      <c r="A90" s="71" t="s">
        <v>6</v>
      </c>
      <c r="B90" s="71" t="s">
        <v>2437</v>
      </c>
      <c r="C90" s="71" t="s">
        <v>102</v>
      </c>
      <c r="D90" s="228"/>
      <c r="E90" s="229"/>
      <c r="F90" s="321" t="e">
        <f t="shared" si="4"/>
        <v>#DIV/0!</v>
      </c>
      <c r="G90" s="228"/>
      <c r="H90" s="228"/>
      <c r="I90" s="321" t="e">
        <f t="shared" si="5"/>
        <v>#DIV/0!</v>
      </c>
      <c r="J90" s="229"/>
      <c r="K90" s="229"/>
      <c r="L90" s="321" t="e">
        <f t="shared" si="6"/>
        <v>#DIV/0!</v>
      </c>
      <c r="M90" s="228"/>
      <c r="N90" s="229"/>
      <c r="O90" s="321" t="e">
        <f t="shared" si="7"/>
        <v>#DIV/0!</v>
      </c>
    </row>
    <row r="91" spans="1:15" ht="51" hidden="1" x14ac:dyDescent="0.25">
      <c r="A91" s="153" t="s">
        <v>6</v>
      </c>
      <c r="B91" s="286" t="s">
        <v>359</v>
      </c>
      <c r="C91" s="100" t="s">
        <v>103</v>
      </c>
      <c r="D91" s="209"/>
      <c r="E91" s="210"/>
      <c r="F91" s="294" t="e">
        <f t="shared" si="4"/>
        <v>#DIV/0!</v>
      </c>
      <c r="G91" s="208"/>
      <c r="H91" s="208"/>
      <c r="I91" s="294" t="e">
        <f t="shared" si="5"/>
        <v>#DIV/0!</v>
      </c>
      <c r="J91" s="207"/>
      <c r="K91" s="211"/>
      <c r="L91" s="294" t="e">
        <f t="shared" si="6"/>
        <v>#DIV/0!</v>
      </c>
      <c r="M91" s="208"/>
      <c r="N91" s="211"/>
      <c r="O91" s="294" t="e">
        <f t="shared" si="7"/>
        <v>#DIV/0!</v>
      </c>
    </row>
    <row r="92" spans="1:15" ht="51" hidden="1" x14ac:dyDescent="0.25">
      <c r="A92" s="153" t="s">
        <v>6</v>
      </c>
      <c r="B92" s="286" t="s">
        <v>359</v>
      </c>
      <c r="C92" s="100" t="s">
        <v>104</v>
      </c>
      <c r="D92" s="209"/>
      <c r="E92" s="210"/>
      <c r="F92" s="294" t="e">
        <f t="shared" si="4"/>
        <v>#DIV/0!</v>
      </c>
      <c r="G92" s="208"/>
      <c r="H92" s="208"/>
      <c r="I92" s="294" t="e">
        <f t="shared" si="5"/>
        <v>#DIV/0!</v>
      </c>
      <c r="J92" s="207"/>
      <c r="K92" s="211"/>
      <c r="L92" s="294" t="e">
        <f t="shared" si="6"/>
        <v>#DIV/0!</v>
      </c>
      <c r="M92" s="208"/>
      <c r="N92" s="211"/>
      <c r="O92" s="294" t="e">
        <f t="shared" si="7"/>
        <v>#DIV/0!</v>
      </c>
    </row>
    <row r="93" spans="1:15" ht="38.25" hidden="1" x14ac:dyDescent="0.25">
      <c r="A93" s="59" t="s">
        <v>2</v>
      </c>
      <c r="B93" s="285" t="s">
        <v>361</v>
      </c>
      <c r="C93" s="65" t="s">
        <v>105</v>
      </c>
      <c r="D93" s="213"/>
      <c r="E93" s="214"/>
      <c r="F93" s="294" t="e">
        <f t="shared" si="4"/>
        <v>#DIV/0!</v>
      </c>
      <c r="G93" s="204"/>
      <c r="H93" s="204"/>
      <c r="I93" s="294" t="e">
        <f t="shared" si="5"/>
        <v>#DIV/0!</v>
      </c>
      <c r="J93" s="215"/>
      <c r="K93" s="215"/>
      <c r="L93" s="294" t="e">
        <f t="shared" si="6"/>
        <v>#DIV/0!</v>
      </c>
      <c r="M93" s="204"/>
      <c r="N93" s="215"/>
      <c r="O93" s="294" t="e">
        <f t="shared" si="7"/>
        <v>#DIV/0!</v>
      </c>
    </row>
    <row r="94" spans="1:15" ht="38.25" hidden="1" x14ac:dyDescent="0.25">
      <c r="A94" s="59" t="s">
        <v>2</v>
      </c>
      <c r="B94" s="285" t="s">
        <v>361</v>
      </c>
      <c r="C94" s="65" t="s">
        <v>106</v>
      </c>
      <c r="D94" s="213"/>
      <c r="E94" s="214"/>
      <c r="F94" s="294" t="e">
        <f t="shared" si="4"/>
        <v>#DIV/0!</v>
      </c>
      <c r="G94" s="204"/>
      <c r="H94" s="204"/>
      <c r="I94" s="294" t="e">
        <f t="shared" si="5"/>
        <v>#DIV/0!</v>
      </c>
      <c r="J94" s="215"/>
      <c r="K94" s="215"/>
      <c r="L94" s="294" t="e">
        <f t="shared" si="6"/>
        <v>#DIV/0!</v>
      </c>
      <c r="M94" s="204"/>
      <c r="N94" s="215"/>
      <c r="O94" s="294" t="e">
        <f t="shared" si="7"/>
        <v>#DIV/0!</v>
      </c>
    </row>
    <row r="95" spans="1:15" s="75" customFormat="1" ht="38.25" hidden="1" x14ac:dyDescent="0.2">
      <c r="A95" s="71" t="s">
        <v>2</v>
      </c>
      <c r="B95" s="71" t="s">
        <v>364</v>
      </c>
      <c r="C95" s="71" t="s">
        <v>107</v>
      </c>
      <c r="D95" s="228"/>
      <c r="E95" s="405"/>
      <c r="F95" s="321" t="e">
        <f t="shared" si="4"/>
        <v>#DIV/0!</v>
      </c>
      <c r="G95" s="228"/>
      <c r="H95" s="228"/>
      <c r="I95" s="321" t="e">
        <f t="shared" si="5"/>
        <v>#DIV/0!</v>
      </c>
      <c r="J95" s="405"/>
      <c r="K95" s="229"/>
      <c r="L95" s="321" t="e">
        <f t="shared" si="6"/>
        <v>#DIV/0!</v>
      </c>
      <c r="M95" s="228"/>
      <c r="N95" s="229"/>
      <c r="O95" s="321" t="e">
        <f t="shared" si="7"/>
        <v>#DIV/0!</v>
      </c>
    </row>
    <row r="96" spans="1:15" ht="38.25" hidden="1" x14ac:dyDescent="0.25">
      <c r="A96" s="71" t="s">
        <v>2</v>
      </c>
      <c r="B96" s="285" t="s">
        <v>363</v>
      </c>
      <c r="C96" s="44" t="s">
        <v>107</v>
      </c>
      <c r="D96" s="206"/>
      <c r="E96" s="203"/>
      <c r="F96" s="294" t="e">
        <f t="shared" si="4"/>
        <v>#DIV/0!</v>
      </c>
      <c r="G96" s="204"/>
      <c r="H96" s="204"/>
      <c r="I96" s="294" t="e">
        <f t="shared" si="5"/>
        <v>#DIV/0!</v>
      </c>
      <c r="J96" s="207"/>
      <c r="K96" s="207"/>
      <c r="L96" s="294" t="e">
        <f t="shared" si="6"/>
        <v>#DIV/0!</v>
      </c>
      <c r="M96" s="208"/>
      <c r="N96" s="207"/>
      <c r="O96" s="294" t="e">
        <f t="shared" si="7"/>
        <v>#DIV/0!</v>
      </c>
    </row>
    <row r="97" spans="1:15" ht="38.25" hidden="1" x14ac:dyDescent="0.25">
      <c r="A97" s="59" t="s">
        <v>2</v>
      </c>
      <c r="B97" s="285" t="s">
        <v>361</v>
      </c>
      <c r="C97" s="65" t="s">
        <v>108</v>
      </c>
      <c r="D97" s="213"/>
      <c r="E97" s="214"/>
      <c r="F97" s="294" t="e">
        <f t="shared" si="4"/>
        <v>#DIV/0!</v>
      </c>
      <c r="G97" s="204"/>
      <c r="H97" s="204"/>
      <c r="I97" s="294" t="e">
        <f t="shared" si="5"/>
        <v>#DIV/0!</v>
      </c>
      <c r="J97" s="215"/>
      <c r="K97" s="215"/>
      <c r="L97" s="294" t="e">
        <f t="shared" si="6"/>
        <v>#DIV/0!</v>
      </c>
      <c r="M97" s="204"/>
      <c r="N97" s="215"/>
      <c r="O97" s="294" t="e">
        <f t="shared" si="7"/>
        <v>#DIV/0!</v>
      </c>
    </row>
    <row r="98" spans="1:15" ht="38.25" hidden="1" x14ac:dyDescent="0.25">
      <c r="A98" s="59" t="s">
        <v>2</v>
      </c>
      <c r="B98" s="285" t="s">
        <v>361</v>
      </c>
      <c r="C98" s="4" t="s">
        <v>109</v>
      </c>
      <c r="D98" s="213"/>
      <c r="E98" s="214"/>
      <c r="F98" s="294" t="e">
        <f t="shared" si="4"/>
        <v>#DIV/0!</v>
      </c>
      <c r="G98" s="204"/>
      <c r="H98" s="204"/>
      <c r="I98" s="294" t="e">
        <f t="shared" si="5"/>
        <v>#DIV/0!</v>
      </c>
      <c r="J98" s="215"/>
      <c r="K98" s="215"/>
      <c r="L98" s="294" t="e">
        <f t="shared" si="6"/>
        <v>#DIV/0!</v>
      </c>
      <c r="M98" s="204"/>
      <c r="N98" s="215"/>
      <c r="O98" s="294" t="e">
        <f t="shared" si="7"/>
        <v>#DIV/0!</v>
      </c>
    </row>
    <row r="99" spans="1:15" ht="38.25" hidden="1" x14ac:dyDescent="0.25">
      <c r="A99" s="59" t="s">
        <v>2</v>
      </c>
      <c r="B99" s="285" t="s">
        <v>361</v>
      </c>
      <c r="C99" s="65" t="s">
        <v>110</v>
      </c>
      <c r="D99" s="213"/>
      <c r="E99" s="214"/>
      <c r="F99" s="294" t="e">
        <f t="shared" si="4"/>
        <v>#DIV/0!</v>
      </c>
      <c r="G99" s="204"/>
      <c r="H99" s="204"/>
      <c r="I99" s="294" t="e">
        <f t="shared" si="5"/>
        <v>#DIV/0!</v>
      </c>
      <c r="J99" s="215"/>
      <c r="K99" s="215"/>
      <c r="L99" s="294" t="e">
        <f t="shared" si="6"/>
        <v>#DIV/0!</v>
      </c>
      <c r="M99" s="204"/>
      <c r="N99" s="215"/>
      <c r="O99" s="294" t="e">
        <f t="shared" si="7"/>
        <v>#DIV/0!</v>
      </c>
    </row>
    <row r="100" spans="1:15" ht="38.25" hidden="1" x14ac:dyDescent="0.25">
      <c r="A100" s="59" t="s">
        <v>2</v>
      </c>
      <c r="B100" s="285" t="s">
        <v>361</v>
      </c>
      <c r="C100" s="65" t="s">
        <v>111</v>
      </c>
      <c r="D100" s="213"/>
      <c r="E100" s="214"/>
      <c r="F100" s="294" t="e">
        <f t="shared" si="4"/>
        <v>#DIV/0!</v>
      </c>
      <c r="G100" s="204"/>
      <c r="H100" s="204"/>
      <c r="I100" s="294" t="e">
        <f t="shared" si="5"/>
        <v>#DIV/0!</v>
      </c>
      <c r="J100" s="215"/>
      <c r="K100" s="215"/>
      <c r="L100" s="294" t="e">
        <f t="shared" si="6"/>
        <v>#DIV/0!</v>
      </c>
      <c r="M100" s="204"/>
      <c r="N100" s="215"/>
      <c r="O100" s="294" t="e">
        <f t="shared" si="7"/>
        <v>#DIV/0!</v>
      </c>
    </row>
    <row r="101" spans="1:15" s="39" customFormat="1" ht="51" hidden="1" x14ac:dyDescent="0.25">
      <c r="A101" s="156" t="s">
        <v>2</v>
      </c>
      <c r="B101" s="288" t="s">
        <v>362</v>
      </c>
      <c r="C101" s="96" t="s">
        <v>112</v>
      </c>
      <c r="D101" s="232"/>
      <c r="E101" s="233"/>
      <c r="F101" s="294" t="e">
        <f t="shared" si="4"/>
        <v>#DIV/0!</v>
      </c>
      <c r="G101" s="234"/>
      <c r="H101" s="234"/>
      <c r="I101" s="294" t="e">
        <f t="shared" si="5"/>
        <v>#DIV/0!</v>
      </c>
      <c r="J101" s="236"/>
      <c r="K101" s="236"/>
      <c r="L101" s="294" t="e">
        <f t="shared" si="6"/>
        <v>#DIV/0!</v>
      </c>
      <c r="M101" s="237"/>
      <c r="N101" s="236"/>
      <c r="O101" s="294" t="e">
        <f t="shared" si="7"/>
        <v>#DIV/0!</v>
      </c>
    </row>
    <row r="102" spans="1:15" s="39" customFormat="1" ht="51" hidden="1" x14ac:dyDescent="0.25">
      <c r="A102" s="156" t="s">
        <v>2</v>
      </c>
      <c r="B102" s="288" t="s">
        <v>362</v>
      </c>
      <c r="C102" s="96" t="s">
        <v>113</v>
      </c>
      <c r="D102" s="232"/>
      <c r="E102" s="238"/>
      <c r="F102" s="294" t="e">
        <f t="shared" si="4"/>
        <v>#DIV/0!</v>
      </c>
      <c r="G102" s="234"/>
      <c r="H102" s="234"/>
      <c r="I102" s="294" t="e">
        <f t="shared" si="5"/>
        <v>#DIV/0!</v>
      </c>
      <c r="J102" s="238"/>
      <c r="K102" s="236"/>
      <c r="L102" s="294" t="e">
        <f t="shared" si="6"/>
        <v>#DIV/0!</v>
      </c>
      <c r="M102" s="237"/>
      <c r="N102" s="236"/>
      <c r="O102" s="294" t="e">
        <f t="shared" si="7"/>
        <v>#DIV/0!</v>
      </c>
    </row>
    <row r="103" spans="1:15" ht="38.25" hidden="1" x14ac:dyDescent="0.25">
      <c r="A103" s="71" t="s">
        <v>2</v>
      </c>
      <c r="B103" s="285" t="s">
        <v>363</v>
      </c>
      <c r="C103" s="4" t="s">
        <v>113</v>
      </c>
      <c r="D103" s="206"/>
      <c r="E103" s="203"/>
      <c r="F103" s="294" t="e">
        <f t="shared" si="4"/>
        <v>#DIV/0!</v>
      </c>
      <c r="G103" s="204"/>
      <c r="H103" s="204"/>
      <c r="I103" s="294" t="e">
        <f t="shared" si="5"/>
        <v>#DIV/0!</v>
      </c>
      <c r="J103" s="207"/>
      <c r="K103" s="207"/>
      <c r="L103" s="294" t="e">
        <f t="shared" si="6"/>
        <v>#DIV/0!</v>
      </c>
      <c r="M103" s="208"/>
      <c r="N103" s="207"/>
      <c r="O103" s="294" t="e">
        <f t="shared" si="7"/>
        <v>#DIV/0!</v>
      </c>
    </row>
    <row r="104" spans="1:15" s="75" customFormat="1" ht="51" hidden="1" x14ac:dyDescent="0.2">
      <c r="A104" s="82" t="s">
        <v>2</v>
      </c>
      <c r="B104" s="71" t="s">
        <v>362</v>
      </c>
      <c r="C104" s="82" t="s">
        <v>114</v>
      </c>
      <c r="D104" s="680"/>
      <c r="E104" s="82"/>
      <c r="F104" s="294" t="e">
        <f t="shared" si="4"/>
        <v>#DIV/0!</v>
      </c>
      <c r="G104" s="680"/>
      <c r="H104" s="680"/>
      <c r="I104" s="294" t="e">
        <f t="shared" si="5"/>
        <v>#DIV/0!</v>
      </c>
      <c r="J104" s="680"/>
      <c r="K104" s="82"/>
      <c r="L104" s="294" t="e">
        <f t="shared" si="6"/>
        <v>#DIV/0!</v>
      </c>
      <c r="M104" s="680"/>
      <c r="N104" s="82"/>
      <c r="O104" s="294" t="e">
        <f t="shared" si="7"/>
        <v>#DIV/0!</v>
      </c>
    </row>
    <row r="105" spans="1:15" s="75" customFormat="1" ht="51" hidden="1" x14ac:dyDescent="0.2">
      <c r="A105" s="82" t="s">
        <v>2</v>
      </c>
      <c r="B105" s="71" t="s">
        <v>362</v>
      </c>
      <c r="C105" s="82" t="s">
        <v>2743</v>
      </c>
      <c r="D105" s="680"/>
      <c r="E105" s="82"/>
      <c r="F105" s="294" t="e">
        <f t="shared" si="4"/>
        <v>#DIV/0!</v>
      </c>
      <c r="G105" s="680"/>
      <c r="H105" s="680"/>
      <c r="I105" s="294" t="e">
        <f t="shared" si="5"/>
        <v>#DIV/0!</v>
      </c>
      <c r="J105" s="680"/>
      <c r="K105" s="82"/>
      <c r="L105" s="294" t="e">
        <f t="shared" si="6"/>
        <v>#DIV/0!</v>
      </c>
      <c r="M105" s="680"/>
      <c r="N105" s="82"/>
      <c r="O105" s="294" t="e">
        <f t="shared" si="7"/>
        <v>#DIV/0!</v>
      </c>
    </row>
    <row r="106" spans="1:15" ht="38.25" hidden="1" x14ac:dyDescent="0.25">
      <c r="A106" s="59" t="s">
        <v>2</v>
      </c>
      <c r="B106" s="285" t="s">
        <v>361</v>
      </c>
      <c r="C106" s="65" t="s">
        <v>115</v>
      </c>
      <c r="D106" s="213"/>
      <c r="E106" s="214"/>
      <c r="F106" s="294" t="e">
        <f t="shared" si="4"/>
        <v>#DIV/0!</v>
      </c>
      <c r="G106" s="204"/>
      <c r="H106" s="204"/>
      <c r="I106" s="294" t="e">
        <f t="shared" si="5"/>
        <v>#DIV/0!</v>
      </c>
      <c r="J106" s="215"/>
      <c r="K106" s="215"/>
      <c r="L106" s="294" t="e">
        <f t="shared" si="6"/>
        <v>#DIV/0!</v>
      </c>
      <c r="M106" s="204"/>
      <c r="N106" s="215"/>
      <c r="O106" s="294" t="e">
        <f t="shared" si="7"/>
        <v>#DIV/0!</v>
      </c>
    </row>
    <row r="107" spans="1:15" ht="38.25" hidden="1" x14ac:dyDescent="0.25">
      <c r="A107" s="71" t="s">
        <v>9</v>
      </c>
      <c r="B107" s="285" t="s">
        <v>365</v>
      </c>
      <c r="C107" s="4" t="s">
        <v>116</v>
      </c>
      <c r="D107" s="202"/>
      <c r="E107" s="203"/>
      <c r="F107" s="294" t="e">
        <f t="shared" si="4"/>
        <v>#DIV/0!</v>
      </c>
      <c r="G107" s="204"/>
      <c r="H107" s="204"/>
      <c r="I107" s="294" t="e">
        <f t="shared" si="5"/>
        <v>#DIV/0!</v>
      </c>
      <c r="J107" s="207"/>
      <c r="K107" s="207"/>
      <c r="L107" s="294" t="e">
        <f t="shared" si="6"/>
        <v>#DIV/0!</v>
      </c>
      <c r="M107" s="208"/>
      <c r="N107" s="207"/>
      <c r="O107" s="294" t="e">
        <f t="shared" si="7"/>
        <v>#DIV/0!</v>
      </c>
    </row>
    <row r="108" spans="1:15" ht="38.25" hidden="1" x14ac:dyDescent="0.25">
      <c r="A108" s="71" t="s">
        <v>9</v>
      </c>
      <c r="B108" s="285" t="s">
        <v>366</v>
      </c>
      <c r="C108" s="4" t="s">
        <v>117</v>
      </c>
      <c r="D108" s="202"/>
      <c r="E108" s="203"/>
      <c r="F108" s="294" t="e">
        <f t="shared" si="4"/>
        <v>#DIV/0!</v>
      </c>
      <c r="G108" s="204"/>
      <c r="H108" s="204"/>
      <c r="I108" s="294" t="e">
        <f t="shared" si="5"/>
        <v>#DIV/0!</v>
      </c>
      <c r="J108" s="207"/>
      <c r="K108" s="207"/>
      <c r="L108" s="294" t="e">
        <f t="shared" si="6"/>
        <v>#DIV/0!</v>
      </c>
      <c r="M108" s="208"/>
      <c r="N108" s="207"/>
      <c r="O108" s="294" t="e">
        <f t="shared" si="7"/>
        <v>#DIV/0!</v>
      </c>
    </row>
    <row r="109" spans="1:15" s="75" customFormat="1" ht="38.25" hidden="1" x14ac:dyDescent="0.2">
      <c r="A109" s="71" t="s">
        <v>9</v>
      </c>
      <c r="B109" s="71" t="s">
        <v>367</v>
      </c>
      <c r="C109" s="71" t="s">
        <v>118</v>
      </c>
      <c r="D109" s="228"/>
      <c r="E109" s="229"/>
      <c r="F109" s="321" t="e">
        <f t="shared" si="4"/>
        <v>#DIV/0!</v>
      </c>
      <c r="G109" s="228"/>
      <c r="H109" s="228"/>
      <c r="I109" s="321" t="e">
        <f t="shared" si="5"/>
        <v>#DIV/0!</v>
      </c>
      <c r="J109" s="229"/>
      <c r="K109" s="229"/>
      <c r="L109" s="321" t="e">
        <f t="shared" si="6"/>
        <v>#DIV/0!</v>
      </c>
      <c r="M109" s="228"/>
      <c r="N109" s="229"/>
      <c r="O109" s="321" t="e">
        <f t="shared" si="7"/>
        <v>#DIV/0!</v>
      </c>
    </row>
    <row r="110" spans="1:15" s="75" customFormat="1" ht="38.25" hidden="1" x14ac:dyDescent="0.2">
      <c r="A110" s="71" t="s">
        <v>9</v>
      </c>
      <c r="B110" s="71" t="s">
        <v>367</v>
      </c>
      <c r="C110" s="71" t="s">
        <v>119</v>
      </c>
      <c r="D110" s="228"/>
      <c r="E110" s="229"/>
      <c r="F110" s="321" t="e">
        <f t="shared" si="4"/>
        <v>#DIV/0!</v>
      </c>
      <c r="G110" s="228"/>
      <c r="H110" s="228"/>
      <c r="I110" s="321" t="e">
        <f t="shared" si="5"/>
        <v>#DIV/0!</v>
      </c>
      <c r="J110" s="229"/>
      <c r="K110" s="229"/>
      <c r="L110" s="321" t="e">
        <f t="shared" si="6"/>
        <v>#DIV/0!</v>
      </c>
      <c r="M110" s="228"/>
      <c r="N110" s="229"/>
      <c r="O110" s="321" t="e">
        <f t="shared" si="7"/>
        <v>#DIV/0!</v>
      </c>
    </row>
    <row r="111" spans="1:15" ht="38.25" hidden="1" x14ac:dyDescent="0.25">
      <c r="A111" s="71" t="s">
        <v>9</v>
      </c>
      <c r="B111" s="285" t="s">
        <v>366</v>
      </c>
      <c r="C111" s="4" t="s">
        <v>120</v>
      </c>
      <c r="D111" s="202"/>
      <c r="E111" s="203"/>
      <c r="F111" s="294" t="e">
        <f t="shared" si="4"/>
        <v>#DIV/0!</v>
      </c>
      <c r="G111" s="204"/>
      <c r="H111" s="204"/>
      <c r="I111" s="294" t="e">
        <f t="shared" si="5"/>
        <v>#DIV/0!</v>
      </c>
      <c r="J111" s="207"/>
      <c r="K111" s="207"/>
      <c r="L111" s="294" t="e">
        <f t="shared" si="6"/>
        <v>#DIV/0!</v>
      </c>
      <c r="M111" s="208"/>
      <c r="N111" s="207"/>
      <c r="O111" s="294" t="e">
        <f t="shared" si="7"/>
        <v>#DIV/0!</v>
      </c>
    </row>
    <row r="112" spans="1:15" s="75" customFormat="1" ht="38.25" hidden="1" x14ac:dyDescent="0.2">
      <c r="A112" s="71" t="s">
        <v>9</v>
      </c>
      <c r="B112" s="71" t="s">
        <v>368</v>
      </c>
      <c r="C112" s="71" t="s">
        <v>121</v>
      </c>
      <c r="D112" s="228"/>
      <c r="E112" s="229"/>
      <c r="F112" s="321" t="e">
        <f t="shared" si="4"/>
        <v>#DIV/0!</v>
      </c>
      <c r="G112" s="228"/>
      <c r="H112" s="228"/>
      <c r="I112" s="321" t="e">
        <f t="shared" si="5"/>
        <v>#DIV/0!</v>
      </c>
      <c r="J112" s="229"/>
      <c r="K112" s="229"/>
      <c r="L112" s="321" t="e">
        <f t="shared" si="6"/>
        <v>#DIV/0!</v>
      </c>
      <c r="M112" s="228"/>
      <c r="N112" s="229"/>
      <c r="O112" s="321" t="e">
        <f t="shared" si="7"/>
        <v>#DIV/0!</v>
      </c>
    </row>
    <row r="113" spans="1:15" ht="38.25" hidden="1" x14ac:dyDescent="0.25">
      <c r="A113" s="71" t="s">
        <v>9</v>
      </c>
      <c r="B113" s="285" t="s">
        <v>369</v>
      </c>
      <c r="C113" s="4" t="s">
        <v>122</v>
      </c>
      <c r="D113" s="202"/>
      <c r="E113" s="203"/>
      <c r="F113" s="294" t="e">
        <f t="shared" si="4"/>
        <v>#DIV/0!</v>
      </c>
      <c r="G113" s="204"/>
      <c r="H113" s="204"/>
      <c r="I113" s="294" t="e">
        <f t="shared" si="5"/>
        <v>#DIV/0!</v>
      </c>
      <c r="J113" s="207"/>
      <c r="K113" s="207"/>
      <c r="L113" s="294" t="e">
        <f t="shared" si="6"/>
        <v>#DIV/0!</v>
      </c>
      <c r="M113" s="208"/>
      <c r="N113" s="207"/>
      <c r="O113" s="294" t="e">
        <f t="shared" si="7"/>
        <v>#DIV/0!</v>
      </c>
    </row>
    <row r="114" spans="1:15" ht="38.25" hidden="1" x14ac:dyDescent="0.25">
      <c r="A114" s="71" t="s">
        <v>9</v>
      </c>
      <c r="B114" s="285" t="s">
        <v>366</v>
      </c>
      <c r="C114" s="4" t="s">
        <v>123</v>
      </c>
      <c r="D114" s="202"/>
      <c r="E114" s="203"/>
      <c r="F114" s="294" t="e">
        <f t="shared" si="4"/>
        <v>#DIV/0!</v>
      </c>
      <c r="G114" s="204"/>
      <c r="H114" s="204"/>
      <c r="I114" s="294" t="e">
        <f t="shared" si="5"/>
        <v>#DIV/0!</v>
      </c>
      <c r="J114" s="207"/>
      <c r="K114" s="207"/>
      <c r="L114" s="294" t="e">
        <f t="shared" si="6"/>
        <v>#DIV/0!</v>
      </c>
      <c r="M114" s="208"/>
      <c r="N114" s="207"/>
      <c r="O114" s="294" t="e">
        <f t="shared" si="7"/>
        <v>#DIV/0!</v>
      </c>
    </row>
    <row r="115" spans="1:15" s="75" customFormat="1" ht="38.25" hidden="1" x14ac:dyDescent="0.2">
      <c r="A115" s="71" t="s">
        <v>9</v>
      </c>
      <c r="B115" s="71" t="s">
        <v>367</v>
      </c>
      <c r="C115" s="71" t="s">
        <v>124</v>
      </c>
      <c r="D115" s="228"/>
      <c r="E115" s="229"/>
      <c r="F115" s="321" t="e">
        <f t="shared" si="4"/>
        <v>#DIV/0!</v>
      </c>
      <c r="G115" s="228"/>
      <c r="H115" s="228"/>
      <c r="I115" s="321" t="e">
        <f t="shared" si="5"/>
        <v>#DIV/0!</v>
      </c>
      <c r="J115" s="229"/>
      <c r="K115" s="229"/>
      <c r="L115" s="321" t="e">
        <f t="shared" si="6"/>
        <v>#DIV/0!</v>
      </c>
      <c r="M115" s="228"/>
      <c r="N115" s="229"/>
      <c r="O115" s="321" t="e">
        <f t="shared" si="7"/>
        <v>#DIV/0!</v>
      </c>
    </row>
    <row r="116" spans="1:15" ht="38.25" hidden="1" x14ac:dyDescent="0.25">
      <c r="A116" s="71" t="s">
        <v>9</v>
      </c>
      <c r="B116" s="285" t="s">
        <v>365</v>
      </c>
      <c r="C116" s="4" t="s">
        <v>125</v>
      </c>
      <c r="D116" s="202"/>
      <c r="E116" s="203"/>
      <c r="F116" s="294" t="e">
        <f t="shared" si="4"/>
        <v>#DIV/0!</v>
      </c>
      <c r="G116" s="204"/>
      <c r="H116" s="204"/>
      <c r="I116" s="294" t="e">
        <f t="shared" si="5"/>
        <v>#DIV/0!</v>
      </c>
      <c r="J116" s="207"/>
      <c r="K116" s="207"/>
      <c r="L116" s="294" t="e">
        <f t="shared" si="6"/>
        <v>#DIV/0!</v>
      </c>
      <c r="M116" s="208"/>
      <c r="N116" s="207"/>
      <c r="O116" s="294" t="e">
        <f t="shared" si="7"/>
        <v>#DIV/0!</v>
      </c>
    </row>
    <row r="117" spans="1:15" s="75" customFormat="1" ht="38.25" hidden="1" x14ac:dyDescent="0.2">
      <c r="A117" s="71" t="s">
        <v>9</v>
      </c>
      <c r="B117" s="71" t="s">
        <v>368</v>
      </c>
      <c r="C117" s="71" t="s">
        <v>126</v>
      </c>
      <c r="D117" s="228"/>
      <c r="E117" s="229"/>
      <c r="F117" s="321" t="e">
        <f t="shared" si="4"/>
        <v>#DIV/0!</v>
      </c>
      <c r="G117" s="228"/>
      <c r="H117" s="228"/>
      <c r="I117" s="321" t="e">
        <f t="shared" si="5"/>
        <v>#DIV/0!</v>
      </c>
      <c r="J117" s="229"/>
      <c r="K117" s="229"/>
      <c r="L117" s="321" t="e">
        <f t="shared" si="6"/>
        <v>#DIV/0!</v>
      </c>
      <c r="M117" s="228"/>
      <c r="N117" s="229"/>
      <c r="O117" s="321" t="e">
        <f t="shared" si="7"/>
        <v>#DIV/0!</v>
      </c>
    </row>
    <row r="118" spans="1:15" s="75" customFormat="1" ht="38.25" hidden="1" x14ac:dyDescent="0.2">
      <c r="A118" s="71" t="s">
        <v>9</v>
      </c>
      <c r="B118" s="59" t="s">
        <v>370</v>
      </c>
      <c r="C118" s="71" t="s">
        <v>127</v>
      </c>
      <c r="D118" s="228"/>
      <c r="E118" s="229"/>
      <c r="F118" s="321" t="e">
        <f t="shared" si="4"/>
        <v>#DIV/0!</v>
      </c>
      <c r="G118" s="227"/>
      <c r="H118" s="227"/>
      <c r="I118" s="321" t="e">
        <f t="shared" si="5"/>
        <v>#DIV/0!</v>
      </c>
      <c r="J118" s="229"/>
      <c r="K118" s="229"/>
      <c r="L118" s="321" t="e">
        <f t="shared" si="6"/>
        <v>#DIV/0!</v>
      </c>
      <c r="M118" s="228"/>
      <c r="N118" s="229"/>
      <c r="O118" s="321" t="e">
        <f t="shared" si="7"/>
        <v>#DIV/0!</v>
      </c>
    </row>
    <row r="119" spans="1:15" s="160" customFormat="1" ht="38.25" hidden="1" x14ac:dyDescent="0.2">
      <c r="A119" s="82" t="s">
        <v>9</v>
      </c>
      <c r="B119" s="82" t="s">
        <v>371</v>
      </c>
      <c r="C119" s="82" t="s">
        <v>128</v>
      </c>
      <c r="D119" s="392"/>
      <c r="E119" s="390"/>
      <c r="F119" s="391" t="e">
        <f t="shared" si="4"/>
        <v>#DIV/0!</v>
      </c>
      <c r="G119" s="392"/>
      <c r="H119" s="392"/>
      <c r="I119" s="391" t="e">
        <f t="shared" si="5"/>
        <v>#DIV/0!</v>
      </c>
      <c r="J119" s="390"/>
      <c r="K119" s="390"/>
      <c r="L119" s="391" t="e">
        <f t="shared" si="6"/>
        <v>#DIV/0!</v>
      </c>
      <c r="M119" s="392"/>
      <c r="N119" s="390"/>
      <c r="O119" s="391" t="e">
        <f t="shared" si="7"/>
        <v>#DIV/0!</v>
      </c>
    </row>
    <row r="120" spans="1:15" s="160" customFormat="1" ht="38.25" hidden="1" x14ac:dyDescent="0.2">
      <c r="A120" s="82" t="s">
        <v>9</v>
      </c>
      <c r="B120" s="82" t="s">
        <v>371</v>
      </c>
      <c r="C120" s="82" t="s">
        <v>129</v>
      </c>
      <c r="D120" s="392"/>
      <c r="E120" s="408"/>
      <c r="F120" s="391" t="e">
        <f t="shared" si="4"/>
        <v>#DIV/0!</v>
      </c>
      <c r="G120" s="392"/>
      <c r="H120" s="392"/>
      <c r="I120" s="391" t="e">
        <f t="shared" si="5"/>
        <v>#DIV/0!</v>
      </c>
      <c r="J120" s="408"/>
      <c r="K120" s="390"/>
      <c r="L120" s="391" t="e">
        <f t="shared" si="6"/>
        <v>#DIV/0!</v>
      </c>
      <c r="M120" s="392"/>
      <c r="N120" s="390"/>
      <c r="O120" s="391" t="e">
        <f t="shared" si="7"/>
        <v>#DIV/0!</v>
      </c>
    </row>
    <row r="121" spans="1:15" s="75" customFormat="1" ht="38.25" hidden="1" x14ac:dyDescent="0.2">
      <c r="A121" s="71" t="s">
        <v>9</v>
      </c>
      <c r="B121" s="71" t="s">
        <v>367</v>
      </c>
      <c r="C121" s="71" t="s">
        <v>129</v>
      </c>
      <c r="D121" s="228"/>
      <c r="E121" s="229"/>
      <c r="F121" s="321" t="e">
        <f t="shared" si="4"/>
        <v>#DIV/0!</v>
      </c>
      <c r="G121" s="228"/>
      <c r="H121" s="228"/>
      <c r="I121" s="321" t="e">
        <f t="shared" si="5"/>
        <v>#DIV/0!</v>
      </c>
      <c r="J121" s="229"/>
      <c r="K121" s="229"/>
      <c r="L121" s="321" t="e">
        <f t="shared" si="6"/>
        <v>#DIV/0!</v>
      </c>
      <c r="M121" s="228"/>
      <c r="N121" s="229"/>
      <c r="O121" s="321" t="e">
        <f t="shared" si="7"/>
        <v>#DIV/0!</v>
      </c>
    </row>
    <row r="122" spans="1:15" s="98" customFormat="1" ht="38.25" hidden="1" x14ac:dyDescent="0.25">
      <c r="A122" s="59" t="s">
        <v>9</v>
      </c>
      <c r="B122" s="285" t="s">
        <v>372</v>
      </c>
      <c r="C122" s="59" t="s">
        <v>130</v>
      </c>
      <c r="D122" s="227"/>
      <c r="E122" s="226"/>
      <c r="F122" s="294" t="e">
        <f t="shared" si="4"/>
        <v>#DIV/0!</v>
      </c>
      <c r="G122" s="227"/>
      <c r="H122" s="227"/>
      <c r="I122" s="294" t="e">
        <f t="shared" si="5"/>
        <v>#DIV/0!</v>
      </c>
      <c r="J122" s="226"/>
      <c r="K122" s="226"/>
      <c r="L122" s="294" t="e">
        <f t="shared" si="6"/>
        <v>#DIV/0!</v>
      </c>
      <c r="M122" s="227"/>
      <c r="N122" s="226"/>
      <c r="O122" s="294" t="e">
        <f t="shared" si="7"/>
        <v>#DIV/0!</v>
      </c>
    </row>
    <row r="123" spans="1:15" s="75" customFormat="1" ht="38.25" hidden="1" x14ac:dyDescent="0.2">
      <c r="A123" s="71" t="s">
        <v>9</v>
      </c>
      <c r="B123" s="71" t="s">
        <v>367</v>
      </c>
      <c r="C123" s="71" t="s">
        <v>131</v>
      </c>
      <c r="D123" s="228"/>
      <c r="E123" s="229"/>
      <c r="F123" s="321" t="e">
        <f t="shared" si="4"/>
        <v>#DIV/0!</v>
      </c>
      <c r="G123" s="228"/>
      <c r="H123" s="228"/>
      <c r="I123" s="321" t="e">
        <f t="shared" si="5"/>
        <v>#DIV/0!</v>
      </c>
      <c r="J123" s="229"/>
      <c r="K123" s="229"/>
      <c r="L123" s="321" t="e">
        <f t="shared" si="6"/>
        <v>#DIV/0!</v>
      </c>
      <c r="M123" s="228"/>
      <c r="N123" s="229"/>
      <c r="O123" s="321" t="e">
        <f t="shared" si="7"/>
        <v>#DIV/0!</v>
      </c>
    </row>
    <row r="124" spans="1:15" s="75" customFormat="1" ht="38.25" hidden="1" x14ac:dyDescent="0.2">
      <c r="A124" s="71" t="s">
        <v>9</v>
      </c>
      <c r="B124" s="71" t="s">
        <v>367</v>
      </c>
      <c r="C124" s="71" t="s">
        <v>132</v>
      </c>
      <c r="D124" s="228"/>
      <c r="E124" s="229"/>
      <c r="F124" s="321" t="e">
        <f t="shared" si="4"/>
        <v>#DIV/0!</v>
      </c>
      <c r="G124" s="228"/>
      <c r="H124" s="228"/>
      <c r="I124" s="321" t="e">
        <f t="shared" si="5"/>
        <v>#DIV/0!</v>
      </c>
      <c r="J124" s="229"/>
      <c r="K124" s="229"/>
      <c r="L124" s="321" t="e">
        <f t="shared" si="6"/>
        <v>#DIV/0!</v>
      </c>
      <c r="M124" s="228"/>
      <c r="N124" s="229"/>
      <c r="O124" s="321" t="e">
        <f t="shared" si="7"/>
        <v>#DIV/0!</v>
      </c>
    </row>
    <row r="125" spans="1:15" ht="38.25" hidden="1" x14ac:dyDescent="0.25">
      <c r="A125" s="71" t="s">
        <v>9</v>
      </c>
      <c r="B125" s="285" t="s">
        <v>369</v>
      </c>
      <c r="C125" s="4" t="s">
        <v>133</v>
      </c>
      <c r="D125" s="202"/>
      <c r="E125" s="203"/>
      <c r="F125" s="294" t="e">
        <f t="shared" si="4"/>
        <v>#DIV/0!</v>
      </c>
      <c r="G125" s="204"/>
      <c r="H125" s="204"/>
      <c r="I125" s="294" t="e">
        <f t="shared" si="5"/>
        <v>#DIV/0!</v>
      </c>
      <c r="J125" s="207"/>
      <c r="K125" s="207"/>
      <c r="L125" s="294" t="e">
        <f t="shared" si="6"/>
        <v>#DIV/0!</v>
      </c>
      <c r="M125" s="208"/>
      <c r="N125" s="207"/>
      <c r="O125" s="294" t="e">
        <f t="shared" si="7"/>
        <v>#DIV/0!</v>
      </c>
    </row>
    <row r="126" spans="1:15" ht="38.25" hidden="1" x14ac:dyDescent="0.25">
      <c r="A126" s="71" t="s">
        <v>9</v>
      </c>
      <c r="B126" s="285" t="s">
        <v>373</v>
      </c>
      <c r="C126" s="71" t="s">
        <v>134</v>
      </c>
      <c r="D126" s="202"/>
      <c r="E126" s="203"/>
      <c r="F126" s="294" t="e">
        <f t="shared" si="4"/>
        <v>#DIV/0!</v>
      </c>
      <c r="G126" s="204"/>
      <c r="H126" s="204"/>
      <c r="I126" s="294" t="e">
        <f t="shared" si="5"/>
        <v>#DIV/0!</v>
      </c>
      <c r="J126" s="207"/>
      <c r="K126" s="207"/>
      <c r="L126" s="294" t="e">
        <f t="shared" si="6"/>
        <v>#DIV/0!</v>
      </c>
      <c r="M126" s="208"/>
      <c r="N126" s="207"/>
      <c r="O126" s="294" t="e">
        <f t="shared" si="7"/>
        <v>#DIV/0!</v>
      </c>
    </row>
    <row r="127" spans="1:15" ht="38.25" hidden="1" x14ac:dyDescent="0.25">
      <c r="A127" s="153" t="s">
        <v>9</v>
      </c>
      <c r="B127" s="286" t="s">
        <v>374</v>
      </c>
      <c r="C127" s="100" t="s">
        <v>135</v>
      </c>
      <c r="D127" s="239"/>
      <c r="E127" s="240"/>
      <c r="F127" s="294" t="e">
        <f t="shared" si="4"/>
        <v>#DIV/0!</v>
      </c>
      <c r="G127" s="241"/>
      <c r="H127" s="241"/>
      <c r="I127" s="294" t="e">
        <f t="shared" si="5"/>
        <v>#DIV/0!</v>
      </c>
      <c r="J127" s="242"/>
      <c r="K127" s="242"/>
      <c r="L127" s="294" t="e">
        <f t="shared" si="6"/>
        <v>#DIV/0!</v>
      </c>
      <c r="M127" s="241"/>
      <c r="N127" s="242"/>
      <c r="O127" s="294" t="e">
        <f t="shared" si="7"/>
        <v>#DIV/0!</v>
      </c>
    </row>
    <row r="128" spans="1:15" ht="38.25" hidden="1" x14ac:dyDescent="0.25">
      <c r="A128" s="71" t="s">
        <v>9</v>
      </c>
      <c r="B128" s="285" t="s">
        <v>373</v>
      </c>
      <c r="C128" s="71" t="s">
        <v>136</v>
      </c>
      <c r="D128" s="202"/>
      <c r="E128" s="203"/>
      <c r="F128" s="294" t="e">
        <f t="shared" si="4"/>
        <v>#DIV/0!</v>
      </c>
      <c r="G128" s="204"/>
      <c r="H128" s="204"/>
      <c r="I128" s="294" t="e">
        <f t="shared" si="5"/>
        <v>#DIV/0!</v>
      </c>
      <c r="J128" s="207"/>
      <c r="K128" s="207"/>
      <c r="L128" s="294" t="e">
        <f t="shared" si="6"/>
        <v>#DIV/0!</v>
      </c>
      <c r="M128" s="208"/>
      <c r="N128" s="207"/>
      <c r="O128" s="294" t="e">
        <f t="shared" si="7"/>
        <v>#DIV/0!</v>
      </c>
    </row>
    <row r="129" spans="1:15" s="75" customFormat="1" ht="38.25" hidden="1" x14ac:dyDescent="0.2">
      <c r="A129" s="71" t="s">
        <v>9</v>
      </c>
      <c r="B129" s="71" t="s">
        <v>367</v>
      </c>
      <c r="C129" s="71" t="s">
        <v>137</v>
      </c>
      <c r="D129" s="228"/>
      <c r="E129" s="229"/>
      <c r="F129" s="321" t="e">
        <f>(E129/D129)*100</f>
        <v>#DIV/0!</v>
      </c>
      <c r="G129" s="228"/>
      <c r="H129" s="228"/>
      <c r="I129" s="321" t="e">
        <f>(H129/G129)*100</f>
        <v>#DIV/0!</v>
      </c>
      <c r="J129" s="229"/>
      <c r="K129" s="229"/>
      <c r="L129" s="321" t="e">
        <f>(K129/J129)*100</f>
        <v>#DIV/0!</v>
      </c>
      <c r="M129" s="228"/>
      <c r="N129" s="229"/>
      <c r="O129" s="321" t="e">
        <f>(N129/M129)*100</f>
        <v>#DIV/0!</v>
      </c>
    </row>
    <row r="130" spans="1:15" s="160" customFormat="1" ht="38.25" hidden="1" x14ac:dyDescent="0.2">
      <c r="A130" s="82" t="s">
        <v>9</v>
      </c>
      <c r="B130" s="82" t="s">
        <v>371</v>
      </c>
      <c r="C130" s="82" t="s">
        <v>138</v>
      </c>
      <c r="D130" s="392"/>
      <c r="E130" s="408"/>
      <c r="F130" s="391" t="e">
        <f t="shared" ref="F130:F193" si="8">(E130/D130)*100</f>
        <v>#DIV/0!</v>
      </c>
      <c r="G130" s="392"/>
      <c r="H130" s="392"/>
      <c r="I130" s="391" t="e">
        <f t="shared" ref="I130:I193" si="9">(H130/G130)*100</f>
        <v>#DIV/0!</v>
      </c>
      <c r="J130" s="408"/>
      <c r="K130" s="390"/>
      <c r="L130" s="391" t="e">
        <f t="shared" ref="L130:L193" si="10">(K130/J130)*100</f>
        <v>#DIV/0!</v>
      </c>
      <c r="M130" s="392"/>
      <c r="N130" s="390"/>
      <c r="O130" s="391" t="e">
        <f t="shared" ref="O130:O193" si="11">(N130/M130)*100</f>
        <v>#DIV/0!</v>
      </c>
    </row>
    <row r="131" spans="1:15" s="75" customFormat="1" ht="38.25" hidden="1" x14ac:dyDescent="0.2">
      <c r="A131" s="71" t="s">
        <v>9</v>
      </c>
      <c r="B131" s="71" t="s">
        <v>367</v>
      </c>
      <c r="C131" s="71" t="s">
        <v>138</v>
      </c>
      <c r="D131" s="228"/>
      <c r="E131" s="229"/>
      <c r="F131" s="321" t="e">
        <f t="shared" si="8"/>
        <v>#DIV/0!</v>
      </c>
      <c r="G131" s="228"/>
      <c r="H131" s="228"/>
      <c r="I131" s="321" t="e">
        <f t="shared" si="9"/>
        <v>#DIV/0!</v>
      </c>
      <c r="J131" s="229"/>
      <c r="K131" s="229"/>
      <c r="L131" s="321" t="e">
        <f t="shared" si="10"/>
        <v>#DIV/0!</v>
      </c>
      <c r="M131" s="228"/>
      <c r="N131" s="229"/>
      <c r="O131" s="321" t="e">
        <f t="shared" si="11"/>
        <v>#DIV/0!</v>
      </c>
    </row>
    <row r="132" spans="1:15" s="75" customFormat="1" ht="38.25" hidden="1" x14ac:dyDescent="0.2">
      <c r="A132" s="71" t="s">
        <v>9</v>
      </c>
      <c r="B132" s="59" t="s">
        <v>370</v>
      </c>
      <c r="C132" s="71" t="s">
        <v>139</v>
      </c>
      <c r="D132" s="228"/>
      <c r="E132" s="229"/>
      <c r="F132" s="321" t="e">
        <f t="shared" si="8"/>
        <v>#DIV/0!</v>
      </c>
      <c r="G132" s="227"/>
      <c r="H132" s="227"/>
      <c r="I132" s="321" t="e">
        <f t="shared" si="9"/>
        <v>#DIV/0!</v>
      </c>
      <c r="J132" s="229"/>
      <c r="K132" s="229"/>
      <c r="L132" s="321" t="e">
        <f t="shared" si="10"/>
        <v>#DIV/0!</v>
      </c>
      <c r="M132" s="228"/>
      <c r="N132" s="229"/>
      <c r="O132" s="321" t="e">
        <f t="shared" si="11"/>
        <v>#DIV/0!</v>
      </c>
    </row>
    <row r="133" spans="1:15" s="75" customFormat="1" ht="38.25" hidden="1" x14ac:dyDescent="0.2">
      <c r="A133" s="71" t="s">
        <v>20</v>
      </c>
      <c r="B133" s="71" t="s">
        <v>375</v>
      </c>
      <c r="C133" s="71" t="s">
        <v>140</v>
      </c>
      <c r="D133" s="228"/>
      <c r="E133" s="229"/>
      <c r="F133" s="321" t="e">
        <f t="shared" si="8"/>
        <v>#DIV/0!</v>
      </c>
      <c r="G133" s="228"/>
      <c r="H133" s="228"/>
      <c r="I133" s="321" t="e">
        <f t="shared" si="9"/>
        <v>#DIV/0!</v>
      </c>
      <c r="J133" s="229"/>
      <c r="K133" s="229"/>
      <c r="L133" s="321" t="e">
        <f t="shared" si="10"/>
        <v>#DIV/0!</v>
      </c>
      <c r="M133" s="228"/>
      <c r="N133" s="229"/>
      <c r="O133" s="321" t="e">
        <f t="shared" si="11"/>
        <v>#DIV/0!</v>
      </c>
    </row>
    <row r="134" spans="1:15" s="75" customFormat="1" ht="38.25" hidden="1" x14ac:dyDescent="0.2">
      <c r="A134" s="71" t="s">
        <v>20</v>
      </c>
      <c r="B134" s="71" t="s">
        <v>375</v>
      </c>
      <c r="C134" s="71" t="s">
        <v>141</v>
      </c>
      <c r="D134" s="228"/>
      <c r="E134" s="229"/>
      <c r="F134" s="321" t="e">
        <f t="shared" si="8"/>
        <v>#DIV/0!</v>
      </c>
      <c r="G134" s="228"/>
      <c r="H134" s="228"/>
      <c r="I134" s="321" t="e">
        <f t="shared" si="9"/>
        <v>#DIV/0!</v>
      </c>
      <c r="J134" s="229"/>
      <c r="K134" s="229"/>
      <c r="L134" s="321" t="e">
        <f t="shared" si="10"/>
        <v>#DIV/0!</v>
      </c>
      <c r="M134" s="228"/>
      <c r="N134" s="229"/>
      <c r="O134" s="321" t="e">
        <f t="shared" si="11"/>
        <v>#DIV/0!</v>
      </c>
    </row>
    <row r="135" spans="1:15" s="75" customFormat="1" ht="51" hidden="1" x14ac:dyDescent="0.2">
      <c r="A135" s="71" t="s">
        <v>14</v>
      </c>
      <c r="B135" s="71" t="s">
        <v>378</v>
      </c>
      <c r="C135" s="71" t="s">
        <v>142</v>
      </c>
      <c r="D135" s="228"/>
      <c r="E135" s="229"/>
      <c r="F135" s="321" t="e">
        <f t="shared" si="8"/>
        <v>#DIV/0!</v>
      </c>
      <c r="G135" s="228"/>
      <c r="H135" s="228"/>
      <c r="I135" s="321" t="e">
        <f t="shared" si="9"/>
        <v>#DIV/0!</v>
      </c>
      <c r="J135" s="229"/>
      <c r="K135" s="229"/>
      <c r="L135" s="321" t="e">
        <f t="shared" si="10"/>
        <v>#DIV/0!</v>
      </c>
      <c r="M135" s="228"/>
      <c r="N135" s="229"/>
      <c r="O135" s="321" t="e">
        <f t="shared" si="11"/>
        <v>#DIV/0!</v>
      </c>
    </row>
    <row r="136" spans="1:15" s="75" customFormat="1" ht="51" hidden="1" x14ac:dyDescent="0.2">
      <c r="A136" s="71" t="s">
        <v>14</v>
      </c>
      <c r="B136" s="71" t="s">
        <v>378</v>
      </c>
      <c r="C136" s="71" t="s">
        <v>143</v>
      </c>
      <c r="D136" s="228"/>
      <c r="E136" s="221"/>
      <c r="F136" s="321" t="e">
        <f t="shared" si="8"/>
        <v>#DIV/0!</v>
      </c>
      <c r="G136" s="220"/>
      <c r="H136" s="220"/>
      <c r="I136" s="321" t="e">
        <f t="shared" si="9"/>
        <v>#DIV/0!</v>
      </c>
      <c r="J136" s="221"/>
      <c r="K136" s="221"/>
      <c r="L136" s="321" t="e">
        <f t="shared" si="10"/>
        <v>#DIV/0!</v>
      </c>
      <c r="M136" s="220"/>
      <c r="N136" s="221"/>
      <c r="O136" s="321" t="e">
        <f t="shared" si="11"/>
        <v>#DIV/0!</v>
      </c>
    </row>
    <row r="137" spans="1:15" s="75" customFormat="1" ht="51" hidden="1" x14ac:dyDescent="0.2">
      <c r="A137" s="71" t="s">
        <v>14</v>
      </c>
      <c r="B137" s="60" t="s">
        <v>378</v>
      </c>
      <c r="C137" s="60" t="s">
        <v>376</v>
      </c>
      <c r="D137" s="220"/>
      <c r="E137" s="221"/>
      <c r="F137" s="321" t="e">
        <f t="shared" si="8"/>
        <v>#DIV/0!</v>
      </c>
      <c r="G137" s="220"/>
      <c r="H137" s="220"/>
      <c r="I137" s="321" t="e">
        <f t="shared" si="9"/>
        <v>#DIV/0!</v>
      </c>
      <c r="J137" s="221"/>
      <c r="K137" s="221"/>
      <c r="L137" s="321" t="e">
        <f t="shared" si="10"/>
        <v>#DIV/0!</v>
      </c>
      <c r="M137" s="220"/>
      <c r="N137" s="221"/>
      <c r="O137" s="321" t="e">
        <f t="shared" si="11"/>
        <v>#DIV/0!</v>
      </c>
    </row>
    <row r="138" spans="1:15" s="75" customFormat="1" ht="51" hidden="1" x14ac:dyDescent="0.2">
      <c r="A138" s="71" t="s">
        <v>14</v>
      </c>
      <c r="B138" s="60" t="s">
        <v>378</v>
      </c>
      <c r="C138" s="60" t="s">
        <v>377</v>
      </c>
      <c r="D138" s="220"/>
      <c r="E138" s="229"/>
      <c r="F138" s="321" t="e">
        <f t="shared" si="8"/>
        <v>#DIV/0!</v>
      </c>
      <c r="G138" s="228"/>
      <c r="H138" s="228"/>
      <c r="I138" s="321" t="e">
        <f t="shared" si="9"/>
        <v>#DIV/0!</v>
      </c>
      <c r="J138" s="229"/>
      <c r="K138" s="229"/>
      <c r="L138" s="321" t="e">
        <f t="shared" si="10"/>
        <v>#DIV/0!</v>
      </c>
      <c r="M138" s="228"/>
      <c r="N138" s="229"/>
      <c r="O138" s="321" t="e">
        <f t="shared" si="11"/>
        <v>#DIV/0!</v>
      </c>
    </row>
    <row r="139" spans="1:15" s="75" customFormat="1" ht="38.25" hidden="1" x14ac:dyDescent="0.2">
      <c r="A139" s="71" t="s">
        <v>14</v>
      </c>
      <c r="B139" s="59" t="s">
        <v>380</v>
      </c>
      <c r="C139" s="71" t="s">
        <v>144</v>
      </c>
      <c r="D139" s="228"/>
      <c r="E139" s="229"/>
      <c r="F139" s="321" t="e">
        <f t="shared" si="8"/>
        <v>#DIV/0!</v>
      </c>
      <c r="G139" s="227"/>
      <c r="H139" s="227"/>
      <c r="I139" s="321" t="e">
        <f t="shared" si="9"/>
        <v>#DIV/0!</v>
      </c>
      <c r="J139" s="229"/>
      <c r="K139" s="229"/>
      <c r="L139" s="321" t="e">
        <f t="shared" si="10"/>
        <v>#DIV/0!</v>
      </c>
      <c r="M139" s="228"/>
      <c r="N139" s="229"/>
      <c r="O139" s="321" t="e">
        <f t="shared" si="11"/>
        <v>#DIV/0!</v>
      </c>
    </row>
    <row r="140" spans="1:15" s="75" customFormat="1" ht="38.25" hidden="1" x14ac:dyDescent="0.2">
      <c r="A140" s="71" t="s">
        <v>14</v>
      </c>
      <c r="B140" s="71" t="s">
        <v>381</v>
      </c>
      <c r="C140" s="71" t="s">
        <v>145</v>
      </c>
      <c r="D140" s="228"/>
      <c r="E140" s="229"/>
      <c r="F140" s="321" t="e">
        <f t="shared" si="8"/>
        <v>#DIV/0!</v>
      </c>
      <c r="G140" s="228"/>
      <c r="H140" s="228"/>
      <c r="I140" s="321" t="e">
        <f t="shared" si="9"/>
        <v>#DIV/0!</v>
      </c>
      <c r="J140" s="229"/>
      <c r="K140" s="229"/>
      <c r="L140" s="321" t="e">
        <f t="shared" si="10"/>
        <v>#DIV/0!</v>
      </c>
      <c r="M140" s="228"/>
      <c r="N140" s="229"/>
      <c r="O140" s="321" t="e">
        <f t="shared" si="11"/>
        <v>#DIV/0!</v>
      </c>
    </row>
    <row r="141" spans="1:15" ht="51" hidden="1" x14ac:dyDescent="0.25">
      <c r="A141" s="71" t="s">
        <v>14</v>
      </c>
      <c r="B141" s="285" t="s">
        <v>382</v>
      </c>
      <c r="C141" s="4" t="s">
        <v>146</v>
      </c>
      <c r="D141" s="202"/>
      <c r="E141" s="203"/>
      <c r="F141" s="294" t="e">
        <f t="shared" si="8"/>
        <v>#DIV/0!</v>
      </c>
      <c r="G141" s="204"/>
      <c r="H141" s="204"/>
      <c r="I141" s="294" t="e">
        <f t="shared" si="9"/>
        <v>#DIV/0!</v>
      </c>
      <c r="J141" s="207"/>
      <c r="K141" s="207"/>
      <c r="L141" s="294" t="e">
        <f t="shared" si="10"/>
        <v>#DIV/0!</v>
      </c>
      <c r="M141" s="208"/>
      <c r="N141" s="207"/>
      <c r="O141" s="294" t="e">
        <f t="shared" si="11"/>
        <v>#DIV/0!</v>
      </c>
    </row>
    <row r="142" spans="1:15" ht="51" hidden="1" x14ac:dyDescent="0.25">
      <c r="A142" s="71" t="s">
        <v>14</v>
      </c>
      <c r="B142" s="285" t="s">
        <v>382</v>
      </c>
      <c r="C142" s="4" t="s">
        <v>147</v>
      </c>
      <c r="D142" s="202"/>
      <c r="E142" s="203"/>
      <c r="F142" s="294" t="e">
        <f t="shared" si="8"/>
        <v>#DIV/0!</v>
      </c>
      <c r="G142" s="204"/>
      <c r="H142" s="204"/>
      <c r="I142" s="294" t="e">
        <f t="shared" si="9"/>
        <v>#DIV/0!</v>
      </c>
      <c r="J142" s="207"/>
      <c r="K142" s="207"/>
      <c r="L142" s="294" t="e">
        <f t="shared" si="10"/>
        <v>#DIV/0!</v>
      </c>
      <c r="M142" s="208"/>
      <c r="N142" s="207"/>
      <c r="O142" s="294" t="e">
        <f t="shared" si="11"/>
        <v>#DIV/0!</v>
      </c>
    </row>
    <row r="143" spans="1:15" ht="38.25" hidden="1" x14ac:dyDescent="0.25">
      <c r="A143" s="71" t="s">
        <v>14</v>
      </c>
      <c r="B143" s="285" t="s">
        <v>454</v>
      </c>
      <c r="C143" s="4" t="s">
        <v>148</v>
      </c>
      <c r="D143" s="202"/>
      <c r="E143" s="203"/>
      <c r="F143" s="294" t="e">
        <f t="shared" si="8"/>
        <v>#DIV/0!</v>
      </c>
      <c r="G143" s="204"/>
      <c r="H143" s="204"/>
      <c r="I143" s="294" t="e">
        <f t="shared" si="9"/>
        <v>#DIV/0!</v>
      </c>
      <c r="J143" s="207"/>
      <c r="K143" s="207"/>
      <c r="L143" s="294" t="e">
        <f t="shared" si="10"/>
        <v>#DIV/0!</v>
      </c>
      <c r="M143" s="208"/>
      <c r="N143" s="207"/>
      <c r="O143" s="294" t="e">
        <f t="shared" si="11"/>
        <v>#DIV/0!</v>
      </c>
    </row>
    <row r="144" spans="1:15" s="75" customFormat="1" ht="38.25" hidden="1" x14ac:dyDescent="0.2">
      <c r="A144" s="71" t="s">
        <v>14</v>
      </c>
      <c r="B144" s="71" t="s">
        <v>383</v>
      </c>
      <c r="C144" s="71" t="s">
        <v>149</v>
      </c>
      <c r="D144" s="228"/>
      <c r="E144" s="229"/>
      <c r="F144" s="321" t="e">
        <f t="shared" si="8"/>
        <v>#DIV/0!</v>
      </c>
      <c r="G144" s="228"/>
      <c r="H144" s="228"/>
      <c r="I144" s="321" t="e">
        <f t="shared" si="9"/>
        <v>#DIV/0!</v>
      </c>
      <c r="J144" s="229"/>
      <c r="K144" s="229"/>
      <c r="L144" s="321" t="e">
        <f t="shared" si="10"/>
        <v>#DIV/0!</v>
      </c>
      <c r="M144" s="228"/>
      <c r="N144" s="229"/>
      <c r="O144" s="321" t="e">
        <f t="shared" si="11"/>
        <v>#DIV/0!</v>
      </c>
    </row>
    <row r="145" spans="1:15" s="75" customFormat="1" ht="38.25" hidden="1" x14ac:dyDescent="0.2">
      <c r="A145" s="59" t="s">
        <v>14</v>
      </c>
      <c r="B145" s="59" t="s">
        <v>323</v>
      </c>
      <c r="C145" s="59" t="s">
        <v>150</v>
      </c>
      <c r="D145" s="227"/>
      <c r="E145" s="226"/>
      <c r="F145" s="321" t="e">
        <f t="shared" si="8"/>
        <v>#DIV/0!</v>
      </c>
      <c r="G145" s="227"/>
      <c r="H145" s="227"/>
      <c r="I145" s="321" t="e">
        <f t="shared" si="9"/>
        <v>#DIV/0!</v>
      </c>
      <c r="J145" s="226"/>
      <c r="K145" s="226"/>
      <c r="L145" s="321" t="e">
        <f t="shared" si="10"/>
        <v>#DIV/0!</v>
      </c>
      <c r="M145" s="227"/>
      <c r="N145" s="226"/>
      <c r="O145" s="321" t="e">
        <f t="shared" si="11"/>
        <v>#DIV/0!</v>
      </c>
    </row>
    <row r="146" spans="1:15" s="75" customFormat="1" ht="38.25" hidden="1" x14ac:dyDescent="0.2">
      <c r="A146" s="59" t="s">
        <v>14</v>
      </c>
      <c r="B146" s="59" t="s">
        <v>323</v>
      </c>
      <c r="C146" s="59" t="s">
        <v>151</v>
      </c>
      <c r="D146" s="227"/>
      <c r="E146" s="226"/>
      <c r="F146" s="321" t="e">
        <f t="shared" si="8"/>
        <v>#DIV/0!</v>
      </c>
      <c r="G146" s="227"/>
      <c r="H146" s="227"/>
      <c r="I146" s="321" t="e">
        <f t="shared" si="9"/>
        <v>#DIV/0!</v>
      </c>
      <c r="J146" s="226"/>
      <c r="K146" s="226"/>
      <c r="L146" s="321" t="e">
        <f t="shared" si="10"/>
        <v>#DIV/0!</v>
      </c>
      <c r="M146" s="227"/>
      <c r="N146" s="226"/>
      <c r="O146" s="321" t="e">
        <f t="shared" si="11"/>
        <v>#DIV/0!</v>
      </c>
    </row>
    <row r="147" spans="1:15" s="75" customFormat="1" ht="38.25" hidden="1" x14ac:dyDescent="0.2">
      <c r="A147" s="59" t="s">
        <v>14</v>
      </c>
      <c r="B147" s="59" t="s">
        <v>323</v>
      </c>
      <c r="C147" s="59" t="s">
        <v>152</v>
      </c>
      <c r="D147" s="227"/>
      <c r="E147" s="221"/>
      <c r="F147" s="321" t="e">
        <f t="shared" si="8"/>
        <v>#DIV/0!</v>
      </c>
      <c r="G147" s="220"/>
      <c r="H147" s="220"/>
      <c r="I147" s="321" t="e">
        <f t="shared" si="9"/>
        <v>#DIV/0!</v>
      </c>
      <c r="J147" s="221"/>
      <c r="K147" s="221"/>
      <c r="L147" s="321" t="e">
        <f t="shared" si="10"/>
        <v>#DIV/0!</v>
      </c>
      <c r="M147" s="220"/>
      <c r="N147" s="221"/>
      <c r="O147" s="321" t="e">
        <f t="shared" si="11"/>
        <v>#DIV/0!</v>
      </c>
    </row>
    <row r="148" spans="1:15" s="75" customFormat="1" ht="38.25" hidden="1" x14ac:dyDescent="0.2">
      <c r="A148" s="59" t="s">
        <v>14</v>
      </c>
      <c r="B148" s="60" t="s">
        <v>323</v>
      </c>
      <c r="C148" s="60" t="s">
        <v>379</v>
      </c>
      <c r="D148" s="220"/>
      <c r="E148" s="226"/>
      <c r="F148" s="321" t="e">
        <f t="shared" si="8"/>
        <v>#DIV/0!</v>
      </c>
      <c r="G148" s="227"/>
      <c r="H148" s="227"/>
      <c r="I148" s="321" t="e">
        <f t="shared" si="9"/>
        <v>#DIV/0!</v>
      </c>
      <c r="J148" s="226"/>
      <c r="K148" s="226"/>
      <c r="L148" s="321" t="e">
        <f t="shared" si="10"/>
        <v>#DIV/0!</v>
      </c>
      <c r="M148" s="227"/>
      <c r="N148" s="226"/>
      <c r="O148" s="321" t="e">
        <f t="shared" si="11"/>
        <v>#DIV/0!</v>
      </c>
    </row>
    <row r="149" spans="1:15" s="75" customFormat="1" ht="38.25" hidden="1" x14ac:dyDescent="0.2">
      <c r="A149" s="59" t="s">
        <v>14</v>
      </c>
      <c r="B149" s="59" t="s">
        <v>323</v>
      </c>
      <c r="C149" s="59" t="s">
        <v>153</v>
      </c>
      <c r="D149" s="227"/>
      <c r="E149" s="226"/>
      <c r="F149" s="321" t="e">
        <f t="shared" si="8"/>
        <v>#DIV/0!</v>
      </c>
      <c r="G149" s="227"/>
      <c r="H149" s="227"/>
      <c r="I149" s="321" t="e">
        <f t="shared" si="9"/>
        <v>#DIV/0!</v>
      </c>
      <c r="J149" s="226"/>
      <c r="K149" s="226"/>
      <c r="L149" s="321" t="e">
        <f t="shared" si="10"/>
        <v>#DIV/0!</v>
      </c>
      <c r="M149" s="227"/>
      <c r="N149" s="226"/>
      <c r="O149" s="321" t="e">
        <f t="shared" si="11"/>
        <v>#DIV/0!</v>
      </c>
    </row>
    <row r="150" spans="1:15" s="75" customFormat="1" ht="38.25" hidden="1" x14ac:dyDescent="0.2">
      <c r="A150" s="71" t="s">
        <v>14</v>
      </c>
      <c r="B150" s="131" t="s">
        <v>1538</v>
      </c>
      <c r="C150" s="71" t="s">
        <v>154</v>
      </c>
      <c r="D150" s="228"/>
      <c r="E150" s="229"/>
      <c r="F150" s="321" t="e">
        <f t="shared" si="8"/>
        <v>#DIV/0!</v>
      </c>
      <c r="G150" s="228"/>
      <c r="H150" s="228"/>
      <c r="I150" s="321" t="e">
        <f t="shared" si="9"/>
        <v>#DIV/0!</v>
      </c>
      <c r="J150" s="229"/>
      <c r="K150" s="229"/>
      <c r="L150" s="321" t="e">
        <f t="shared" si="10"/>
        <v>#DIV/0!</v>
      </c>
      <c r="M150" s="228"/>
      <c r="N150" s="229"/>
      <c r="O150" s="321" t="e">
        <f t="shared" si="11"/>
        <v>#DIV/0!</v>
      </c>
    </row>
    <row r="151" spans="1:15" s="75" customFormat="1" hidden="1" x14ac:dyDescent="0.2">
      <c r="A151" s="71"/>
      <c r="B151" s="71"/>
      <c r="C151" s="71"/>
      <c r="D151" s="228"/>
      <c r="E151" s="229"/>
      <c r="F151" s="321"/>
      <c r="G151" s="228"/>
      <c r="H151" s="228"/>
      <c r="I151" s="321"/>
      <c r="J151" s="229"/>
      <c r="K151" s="229"/>
      <c r="L151" s="321"/>
      <c r="M151" s="228"/>
      <c r="N151" s="229"/>
      <c r="O151" s="321"/>
    </row>
    <row r="152" spans="1:15" s="75" customFormat="1" ht="38.25" hidden="1" x14ac:dyDescent="0.2">
      <c r="A152" s="71" t="s">
        <v>14</v>
      </c>
      <c r="B152" s="71" t="s">
        <v>384</v>
      </c>
      <c r="C152" s="71" t="s">
        <v>156</v>
      </c>
      <c r="D152" s="228"/>
      <c r="E152" s="229"/>
      <c r="F152" s="321" t="e">
        <f t="shared" si="8"/>
        <v>#DIV/0!</v>
      </c>
      <c r="G152" s="228"/>
      <c r="H152" s="228"/>
      <c r="I152" s="321" t="e">
        <f t="shared" si="9"/>
        <v>#DIV/0!</v>
      </c>
      <c r="J152" s="229"/>
      <c r="K152" s="229"/>
      <c r="L152" s="321" t="e">
        <f t="shared" si="10"/>
        <v>#DIV/0!</v>
      </c>
      <c r="M152" s="228"/>
      <c r="N152" s="229"/>
      <c r="O152" s="321" t="e">
        <f t="shared" si="11"/>
        <v>#DIV/0!</v>
      </c>
    </row>
    <row r="153" spans="1:15" s="75" customFormat="1" ht="38.25" hidden="1" x14ac:dyDescent="0.2">
      <c r="A153" s="71" t="s">
        <v>14</v>
      </c>
      <c r="B153" s="71" t="s">
        <v>385</v>
      </c>
      <c r="C153" s="71" t="s">
        <v>157</v>
      </c>
      <c r="D153" s="228"/>
      <c r="E153" s="229"/>
      <c r="F153" s="321" t="e">
        <f t="shared" si="8"/>
        <v>#DIV/0!</v>
      </c>
      <c r="G153" s="228"/>
      <c r="H153" s="228"/>
      <c r="I153" s="321" t="e">
        <f t="shared" si="9"/>
        <v>#DIV/0!</v>
      </c>
      <c r="J153" s="229"/>
      <c r="K153" s="229"/>
      <c r="L153" s="321" t="e">
        <f t="shared" si="10"/>
        <v>#DIV/0!</v>
      </c>
      <c r="M153" s="228"/>
      <c r="N153" s="229"/>
      <c r="O153" s="321" t="e">
        <f t="shared" si="11"/>
        <v>#DIV/0!</v>
      </c>
    </row>
    <row r="154" spans="1:15" s="75" customFormat="1" ht="51" hidden="1" x14ac:dyDescent="0.2">
      <c r="A154" s="325" t="s">
        <v>14</v>
      </c>
      <c r="B154" s="325" t="s">
        <v>386</v>
      </c>
      <c r="C154" s="325" t="s">
        <v>158</v>
      </c>
      <c r="D154" s="330"/>
      <c r="E154" s="426"/>
      <c r="F154" s="427" t="e">
        <f t="shared" si="8"/>
        <v>#DIV/0!</v>
      </c>
      <c r="G154" s="330"/>
      <c r="H154" s="597"/>
      <c r="I154" s="427" t="e">
        <f t="shared" si="9"/>
        <v>#DIV/0!</v>
      </c>
      <c r="J154" s="426"/>
      <c r="K154" s="426"/>
      <c r="L154" s="427" t="e">
        <f t="shared" si="10"/>
        <v>#DIV/0!</v>
      </c>
      <c r="M154" s="330"/>
      <c r="N154" s="426"/>
      <c r="O154" s="427" t="e">
        <f t="shared" si="11"/>
        <v>#DIV/0!</v>
      </c>
    </row>
    <row r="155" spans="1:15" s="75" customFormat="1" ht="51" hidden="1" x14ac:dyDescent="0.2">
      <c r="A155" s="325" t="s">
        <v>14</v>
      </c>
      <c r="B155" s="325" t="s">
        <v>386</v>
      </c>
      <c r="C155" s="325" t="s">
        <v>159</v>
      </c>
      <c r="D155" s="330"/>
      <c r="E155" s="426"/>
      <c r="F155" s="427" t="e">
        <f t="shared" si="8"/>
        <v>#DIV/0!</v>
      </c>
      <c r="G155" s="330"/>
      <c r="H155" s="597"/>
      <c r="I155" s="427" t="e">
        <f t="shared" si="9"/>
        <v>#DIV/0!</v>
      </c>
      <c r="J155" s="426"/>
      <c r="K155" s="426"/>
      <c r="L155" s="427" t="e">
        <f t="shared" si="10"/>
        <v>#DIV/0!</v>
      </c>
      <c r="M155" s="330"/>
      <c r="N155" s="426"/>
      <c r="O155" s="427" t="e">
        <f t="shared" si="11"/>
        <v>#DIV/0!</v>
      </c>
    </row>
    <row r="156" spans="1:15" s="75" customFormat="1" ht="38.25" hidden="1" x14ac:dyDescent="0.2">
      <c r="A156" s="71" t="s">
        <v>11</v>
      </c>
      <c r="B156" s="71" t="s">
        <v>387</v>
      </c>
      <c r="C156" s="71" t="s">
        <v>160</v>
      </c>
      <c r="D156" s="332"/>
      <c r="E156" s="331"/>
      <c r="F156" s="451" t="e">
        <f t="shared" si="8"/>
        <v>#DIV/0!</v>
      </c>
      <c r="G156" s="332"/>
      <c r="H156" s="332"/>
      <c r="I156" s="451" t="e">
        <f t="shared" si="9"/>
        <v>#DIV/0!</v>
      </c>
      <c r="J156" s="221"/>
      <c r="K156" s="221"/>
      <c r="L156" s="452" t="e">
        <f t="shared" si="10"/>
        <v>#DIV/0!</v>
      </c>
      <c r="M156" s="220"/>
      <c r="N156" s="331"/>
      <c r="O156" s="451" t="e">
        <f t="shared" si="11"/>
        <v>#DIV/0!</v>
      </c>
    </row>
    <row r="157" spans="1:15" s="75" customFormat="1" ht="38.25" hidden="1" x14ac:dyDescent="0.2">
      <c r="A157" s="71" t="s">
        <v>11</v>
      </c>
      <c r="B157" s="71" t="s">
        <v>387</v>
      </c>
      <c r="C157" s="71" t="s">
        <v>161</v>
      </c>
      <c r="D157" s="332"/>
      <c r="E157" s="331"/>
      <c r="F157" s="451" t="e">
        <f t="shared" si="8"/>
        <v>#DIV/0!</v>
      </c>
      <c r="G157" s="332"/>
      <c r="H157" s="332"/>
      <c r="I157" s="451" t="e">
        <f t="shared" si="9"/>
        <v>#DIV/0!</v>
      </c>
      <c r="J157" s="221"/>
      <c r="K157" s="221"/>
      <c r="L157" s="452" t="e">
        <f t="shared" si="10"/>
        <v>#DIV/0!</v>
      </c>
      <c r="M157" s="220"/>
      <c r="N157" s="331"/>
      <c r="O157" s="451" t="e">
        <f t="shared" si="11"/>
        <v>#DIV/0!</v>
      </c>
    </row>
    <row r="158" spans="1:15" s="75" customFormat="1" ht="38.25" hidden="1" x14ac:dyDescent="0.2">
      <c r="A158" s="71" t="s">
        <v>11</v>
      </c>
      <c r="B158" s="71" t="s">
        <v>387</v>
      </c>
      <c r="C158" s="71" t="s">
        <v>162</v>
      </c>
      <c r="D158" s="332"/>
      <c r="E158" s="331"/>
      <c r="F158" s="451" t="e">
        <f t="shared" si="8"/>
        <v>#DIV/0!</v>
      </c>
      <c r="G158" s="332"/>
      <c r="H158" s="332"/>
      <c r="I158" s="451" t="e">
        <f t="shared" si="9"/>
        <v>#DIV/0!</v>
      </c>
      <c r="J158" s="221"/>
      <c r="K158" s="331"/>
      <c r="L158" s="451" t="e">
        <f t="shared" si="10"/>
        <v>#DIV/0!</v>
      </c>
      <c r="M158" s="220"/>
      <c r="N158" s="221"/>
      <c r="O158" s="451" t="e">
        <f t="shared" si="11"/>
        <v>#DIV/0!</v>
      </c>
    </row>
    <row r="159" spans="1:15" s="75" customFormat="1" ht="38.25" hidden="1" x14ac:dyDescent="0.2">
      <c r="A159" s="71" t="s">
        <v>11</v>
      </c>
      <c r="B159" s="71" t="s">
        <v>387</v>
      </c>
      <c r="C159" s="71" t="s">
        <v>163</v>
      </c>
      <c r="D159" s="332"/>
      <c r="E159" s="331"/>
      <c r="F159" s="451" t="e">
        <f t="shared" si="8"/>
        <v>#DIV/0!</v>
      </c>
      <c r="G159" s="332"/>
      <c r="H159" s="332"/>
      <c r="I159" s="451" t="e">
        <f t="shared" si="9"/>
        <v>#DIV/0!</v>
      </c>
      <c r="J159" s="221"/>
      <c r="K159" s="221"/>
      <c r="L159" s="452" t="e">
        <f t="shared" si="10"/>
        <v>#DIV/0!</v>
      </c>
      <c r="M159" s="220"/>
      <c r="N159" s="331"/>
      <c r="O159" s="451" t="e">
        <f t="shared" si="11"/>
        <v>#DIV/0!</v>
      </c>
    </row>
    <row r="160" spans="1:15" s="75" customFormat="1" ht="38.25" hidden="1" x14ac:dyDescent="0.2">
      <c r="A160" s="71" t="s">
        <v>11</v>
      </c>
      <c r="B160" s="71" t="s">
        <v>388</v>
      </c>
      <c r="C160" s="71" t="s">
        <v>164</v>
      </c>
      <c r="D160" s="228"/>
      <c r="E160" s="229"/>
      <c r="F160" s="321" t="e">
        <f t="shared" si="8"/>
        <v>#DIV/0!</v>
      </c>
      <c r="G160" s="228"/>
      <c r="H160" s="228"/>
      <c r="I160" s="321" t="e">
        <f t="shared" si="9"/>
        <v>#DIV/0!</v>
      </c>
      <c r="J160" s="229"/>
      <c r="K160" s="229"/>
      <c r="L160" s="321" t="e">
        <f t="shared" si="10"/>
        <v>#DIV/0!</v>
      </c>
      <c r="M160" s="228"/>
      <c r="N160" s="229"/>
      <c r="O160" s="321" t="e">
        <f t="shared" si="11"/>
        <v>#DIV/0!</v>
      </c>
    </row>
    <row r="161" spans="1:16" s="75" customFormat="1" ht="38.25" hidden="1" x14ac:dyDescent="0.2">
      <c r="A161" s="71" t="s">
        <v>11</v>
      </c>
      <c r="B161" s="71" t="s">
        <v>387</v>
      </c>
      <c r="C161" s="71" t="s">
        <v>165</v>
      </c>
      <c r="D161" s="332"/>
      <c r="E161" s="331"/>
      <c r="F161" s="451" t="e">
        <f t="shared" si="8"/>
        <v>#DIV/0!</v>
      </c>
      <c r="G161" s="332"/>
      <c r="H161" s="332"/>
      <c r="I161" s="451" t="e">
        <f t="shared" si="9"/>
        <v>#DIV/0!</v>
      </c>
      <c r="J161" s="221"/>
      <c r="K161" s="331"/>
      <c r="L161" s="451" t="e">
        <f t="shared" si="10"/>
        <v>#DIV/0!</v>
      </c>
      <c r="M161" s="220"/>
      <c r="N161" s="331"/>
      <c r="O161" s="451" t="e">
        <f t="shared" si="11"/>
        <v>#DIV/0!</v>
      </c>
    </row>
    <row r="162" spans="1:16" s="482" customFormat="1" ht="38.25" hidden="1" x14ac:dyDescent="0.2">
      <c r="A162" s="156" t="s">
        <v>8</v>
      </c>
      <c r="B162" s="156" t="s">
        <v>390</v>
      </c>
      <c r="C162" s="156" t="s">
        <v>166</v>
      </c>
      <c r="D162" s="373"/>
      <c r="E162" s="385"/>
      <c r="F162" s="497" t="e">
        <f t="shared" si="8"/>
        <v>#DIV/0!</v>
      </c>
      <c r="G162" s="373"/>
      <c r="H162" s="373"/>
      <c r="I162" s="497" t="e">
        <f t="shared" si="9"/>
        <v>#DIV/0!</v>
      </c>
      <c r="J162" s="385"/>
      <c r="K162" s="385"/>
      <c r="L162" s="497" t="e">
        <f t="shared" si="10"/>
        <v>#DIV/0!</v>
      </c>
      <c r="M162" s="373"/>
      <c r="N162" s="385"/>
      <c r="O162" s="497" t="e">
        <f t="shared" si="11"/>
        <v>#DIV/0!</v>
      </c>
    </row>
    <row r="163" spans="1:16" ht="38.25" hidden="1" x14ac:dyDescent="0.25">
      <c r="A163" s="59" t="s">
        <v>8</v>
      </c>
      <c r="B163" s="285" t="s">
        <v>389</v>
      </c>
      <c r="C163" s="65" t="s">
        <v>167</v>
      </c>
      <c r="D163" s="243"/>
      <c r="E163" s="244"/>
      <c r="F163" s="294" t="e">
        <f t="shared" si="8"/>
        <v>#DIV/0!</v>
      </c>
      <c r="G163" s="243"/>
      <c r="H163" s="243"/>
      <c r="I163" s="294" t="e">
        <f t="shared" si="9"/>
        <v>#DIV/0!</v>
      </c>
      <c r="J163" s="244"/>
      <c r="K163" s="245"/>
      <c r="L163" s="294" t="e">
        <f t="shared" si="10"/>
        <v>#DIV/0!</v>
      </c>
      <c r="M163" s="243"/>
      <c r="N163" s="245"/>
      <c r="O163" s="294" t="e">
        <f t="shared" si="11"/>
        <v>#DIV/0!</v>
      </c>
      <c r="P163" s="69"/>
    </row>
    <row r="164" spans="1:16" ht="38.25" hidden="1" x14ac:dyDescent="0.25">
      <c r="A164" s="59" t="s">
        <v>8</v>
      </c>
      <c r="B164" s="285" t="s">
        <v>391</v>
      </c>
      <c r="C164" s="65" t="s">
        <v>167</v>
      </c>
      <c r="D164" s="246"/>
      <c r="E164" s="247"/>
      <c r="F164" s="294" t="e">
        <f t="shared" si="8"/>
        <v>#DIV/0!</v>
      </c>
      <c r="G164" s="248"/>
      <c r="H164" s="248"/>
      <c r="I164" s="294" t="e">
        <f t="shared" si="9"/>
        <v>#DIV/0!</v>
      </c>
      <c r="J164" s="249"/>
      <c r="K164" s="249"/>
      <c r="L164" s="294" t="e">
        <f t="shared" si="10"/>
        <v>#DIV/0!</v>
      </c>
      <c r="M164" s="248"/>
      <c r="N164" s="249"/>
      <c r="O164" s="294" t="e">
        <f t="shared" si="11"/>
        <v>#DIV/0!</v>
      </c>
    </row>
    <row r="165" spans="1:16" s="75" customFormat="1" ht="51" hidden="1" x14ac:dyDescent="0.2">
      <c r="A165" s="71" t="s">
        <v>8</v>
      </c>
      <c r="B165" s="71" t="s">
        <v>392</v>
      </c>
      <c r="C165" s="71" t="s">
        <v>168</v>
      </c>
      <c r="D165" s="228"/>
      <c r="E165" s="229"/>
      <c r="F165" s="321" t="e">
        <f t="shared" si="8"/>
        <v>#DIV/0!</v>
      </c>
      <c r="G165" s="228"/>
      <c r="H165" s="228"/>
      <c r="I165" s="321" t="e">
        <f t="shared" si="9"/>
        <v>#DIV/0!</v>
      </c>
      <c r="J165" s="229"/>
      <c r="K165" s="229"/>
      <c r="L165" s="321" t="e">
        <f t="shared" si="10"/>
        <v>#DIV/0!</v>
      </c>
      <c r="M165" s="228"/>
      <c r="N165" s="229"/>
      <c r="O165" s="321" t="e">
        <f t="shared" si="11"/>
        <v>#DIV/0!</v>
      </c>
    </row>
    <row r="166" spans="1:16" ht="51" hidden="1" x14ac:dyDescent="0.25">
      <c r="A166" s="71" t="s">
        <v>8</v>
      </c>
      <c r="B166" s="285" t="s">
        <v>393</v>
      </c>
      <c r="C166" s="4" t="s">
        <v>169</v>
      </c>
      <c r="D166" s="202"/>
      <c r="E166" s="203"/>
      <c r="F166" s="294" t="e">
        <f t="shared" si="8"/>
        <v>#DIV/0!</v>
      </c>
      <c r="G166" s="204"/>
      <c r="H166" s="204"/>
      <c r="I166" s="294" t="e">
        <f t="shared" si="9"/>
        <v>#DIV/0!</v>
      </c>
      <c r="J166" s="207"/>
      <c r="K166" s="207"/>
      <c r="L166" s="294" t="e">
        <f t="shared" si="10"/>
        <v>#DIV/0!</v>
      </c>
      <c r="M166" s="208"/>
      <c r="N166" s="207"/>
      <c r="O166" s="294" t="e">
        <f t="shared" si="11"/>
        <v>#DIV/0!</v>
      </c>
    </row>
    <row r="167" spans="1:16" ht="38.25" hidden="1" x14ac:dyDescent="0.25">
      <c r="A167" s="59" t="s">
        <v>8</v>
      </c>
      <c r="B167" s="285" t="s">
        <v>389</v>
      </c>
      <c r="C167" s="65" t="s">
        <v>170</v>
      </c>
      <c r="D167" s="243"/>
      <c r="E167" s="245"/>
      <c r="F167" s="294" t="e">
        <f t="shared" si="8"/>
        <v>#DIV/0!</v>
      </c>
      <c r="G167" s="243"/>
      <c r="H167" s="243"/>
      <c r="I167" s="294" t="e">
        <f t="shared" si="9"/>
        <v>#DIV/0!</v>
      </c>
      <c r="J167" s="245"/>
      <c r="K167" s="245"/>
      <c r="L167" s="294" t="e">
        <f t="shared" si="10"/>
        <v>#DIV/0!</v>
      </c>
      <c r="M167" s="243"/>
      <c r="N167" s="245"/>
      <c r="O167" s="294" t="e">
        <f t="shared" si="11"/>
        <v>#DIV/0!</v>
      </c>
      <c r="P167" s="69"/>
    </row>
    <row r="168" spans="1:16" ht="51" hidden="1" x14ac:dyDescent="0.25">
      <c r="A168" s="71" t="s">
        <v>8</v>
      </c>
      <c r="B168" s="285" t="s">
        <v>393</v>
      </c>
      <c r="C168" s="4" t="s">
        <v>171</v>
      </c>
      <c r="D168" s="202"/>
      <c r="E168" s="203"/>
      <c r="F168" s="294" t="e">
        <f t="shared" si="8"/>
        <v>#DIV/0!</v>
      </c>
      <c r="G168" s="204"/>
      <c r="H168" s="204"/>
      <c r="I168" s="294" t="e">
        <f t="shared" si="9"/>
        <v>#DIV/0!</v>
      </c>
      <c r="J168" s="207"/>
      <c r="K168" s="207"/>
      <c r="L168" s="294" t="e">
        <f t="shared" si="10"/>
        <v>#DIV/0!</v>
      </c>
      <c r="M168" s="208"/>
      <c r="N168" s="207"/>
      <c r="O168" s="294" t="e">
        <f t="shared" si="11"/>
        <v>#DIV/0!</v>
      </c>
    </row>
    <row r="169" spans="1:16" ht="38.25" hidden="1" x14ac:dyDescent="0.25">
      <c r="A169" s="59" t="s">
        <v>8</v>
      </c>
      <c r="B169" s="285" t="s">
        <v>391</v>
      </c>
      <c r="C169" s="65" t="s">
        <v>172</v>
      </c>
      <c r="D169" s="250"/>
      <c r="E169" s="247"/>
      <c r="F169" s="294" t="e">
        <f t="shared" si="8"/>
        <v>#DIV/0!</v>
      </c>
      <c r="G169" s="248"/>
      <c r="H169" s="248"/>
      <c r="I169" s="294" t="e">
        <f t="shared" si="9"/>
        <v>#DIV/0!</v>
      </c>
      <c r="J169" s="249"/>
      <c r="K169" s="249"/>
      <c r="L169" s="294" t="e">
        <f t="shared" si="10"/>
        <v>#DIV/0!</v>
      </c>
      <c r="M169" s="248"/>
      <c r="N169" s="249"/>
      <c r="O169" s="294" t="e">
        <f t="shared" si="11"/>
        <v>#DIV/0!</v>
      </c>
    </row>
    <row r="170" spans="1:16" ht="38.25" hidden="1" x14ac:dyDescent="0.25">
      <c r="A170" s="59" t="s">
        <v>8</v>
      </c>
      <c r="B170" s="285" t="s">
        <v>389</v>
      </c>
      <c r="C170" s="65" t="s">
        <v>173</v>
      </c>
      <c r="D170" s="243"/>
      <c r="E170" s="245"/>
      <c r="F170" s="294" t="e">
        <f t="shared" si="8"/>
        <v>#DIV/0!</v>
      </c>
      <c r="G170" s="243"/>
      <c r="H170" s="243"/>
      <c r="I170" s="294" t="e">
        <f t="shared" si="9"/>
        <v>#DIV/0!</v>
      </c>
      <c r="J170" s="245"/>
      <c r="K170" s="245"/>
      <c r="L170" s="294" t="e">
        <f t="shared" si="10"/>
        <v>#DIV/0!</v>
      </c>
      <c r="M170" s="243"/>
      <c r="N170" s="245"/>
      <c r="O170" s="294" t="e">
        <f t="shared" si="11"/>
        <v>#DIV/0!</v>
      </c>
      <c r="P170" s="69"/>
    </row>
    <row r="171" spans="1:16" s="75" customFormat="1" ht="63.75" hidden="1" x14ac:dyDescent="0.2">
      <c r="A171" s="71" t="s">
        <v>8</v>
      </c>
      <c r="B171" s="71" t="s">
        <v>395</v>
      </c>
      <c r="C171" s="71" t="s">
        <v>2765</v>
      </c>
      <c r="D171" s="228"/>
      <c r="E171" s="229"/>
      <c r="F171" s="321" t="e">
        <f t="shared" si="8"/>
        <v>#DIV/0!</v>
      </c>
      <c r="G171" s="228"/>
      <c r="H171" s="228"/>
      <c r="I171" s="321" t="e">
        <f t="shared" si="9"/>
        <v>#DIV/0!</v>
      </c>
      <c r="J171" s="229"/>
      <c r="K171" s="229"/>
      <c r="L171" s="321" t="e">
        <f t="shared" si="10"/>
        <v>#DIV/0!</v>
      </c>
      <c r="M171" s="228"/>
      <c r="N171" s="229"/>
      <c r="O171" s="321" t="e">
        <f t="shared" si="11"/>
        <v>#DIV/0!</v>
      </c>
    </row>
    <row r="172" spans="1:16" ht="51" hidden="1" x14ac:dyDescent="0.25">
      <c r="A172" s="71" t="s">
        <v>8</v>
      </c>
      <c r="B172" s="285" t="s">
        <v>393</v>
      </c>
      <c r="C172" s="4" t="s">
        <v>175</v>
      </c>
      <c r="D172" s="202"/>
      <c r="E172" s="203"/>
      <c r="F172" s="294" t="e">
        <f t="shared" si="8"/>
        <v>#DIV/0!</v>
      </c>
      <c r="G172" s="204"/>
      <c r="H172" s="204"/>
      <c r="I172" s="294" t="e">
        <f t="shared" si="9"/>
        <v>#DIV/0!</v>
      </c>
      <c r="J172" s="207"/>
      <c r="K172" s="207"/>
      <c r="L172" s="294" t="e">
        <f t="shared" si="10"/>
        <v>#DIV/0!</v>
      </c>
      <c r="M172" s="208"/>
      <c r="N172" s="207"/>
      <c r="O172" s="294" t="e">
        <f t="shared" si="11"/>
        <v>#DIV/0!</v>
      </c>
    </row>
    <row r="173" spans="1:16" ht="38.25" hidden="1" x14ac:dyDescent="0.25">
      <c r="A173" s="59" t="s">
        <v>8</v>
      </c>
      <c r="B173" s="285" t="s">
        <v>391</v>
      </c>
      <c r="C173" s="65" t="s">
        <v>176</v>
      </c>
      <c r="D173" s="250"/>
      <c r="E173" s="247"/>
      <c r="F173" s="294" t="e">
        <f t="shared" si="8"/>
        <v>#DIV/0!</v>
      </c>
      <c r="G173" s="248"/>
      <c r="H173" s="248"/>
      <c r="I173" s="294" t="e">
        <f t="shared" si="9"/>
        <v>#DIV/0!</v>
      </c>
      <c r="J173" s="249"/>
      <c r="K173" s="249"/>
      <c r="L173" s="294" t="e">
        <f t="shared" si="10"/>
        <v>#DIV/0!</v>
      </c>
      <c r="M173" s="248"/>
      <c r="N173" s="249"/>
      <c r="O173" s="294" t="e">
        <f t="shared" si="11"/>
        <v>#DIV/0!</v>
      </c>
    </row>
    <row r="174" spans="1:16" s="75" customFormat="1" ht="38.25" hidden="1" x14ac:dyDescent="0.2">
      <c r="A174" s="462" t="s">
        <v>8</v>
      </c>
      <c r="B174" s="462" t="s">
        <v>394</v>
      </c>
      <c r="C174" s="462" t="s">
        <v>177</v>
      </c>
      <c r="D174" s="478"/>
      <c r="E174" s="478"/>
      <c r="F174" s="479" t="e">
        <f t="shared" si="8"/>
        <v>#DIV/0!</v>
      </c>
      <c r="G174" s="478"/>
      <c r="H174" s="478"/>
      <c r="I174" s="479" t="e">
        <f t="shared" si="9"/>
        <v>#DIV/0!</v>
      </c>
      <c r="J174" s="480"/>
      <c r="K174" s="478"/>
      <c r="L174" s="479" t="e">
        <f t="shared" si="10"/>
        <v>#DIV/0!</v>
      </c>
      <c r="M174" s="478"/>
      <c r="N174" s="478"/>
      <c r="O174" s="479" t="e">
        <f t="shared" si="11"/>
        <v>#DIV/0!</v>
      </c>
      <c r="P174" s="464"/>
    </row>
    <row r="175" spans="1:16" s="482" customFormat="1" ht="38.25" hidden="1" x14ac:dyDescent="0.2">
      <c r="A175" s="471" t="s">
        <v>8</v>
      </c>
      <c r="B175" s="471" t="s">
        <v>394</v>
      </c>
      <c r="C175" s="471" t="s">
        <v>178</v>
      </c>
      <c r="D175" s="478"/>
      <c r="E175" s="478"/>
      <c r="F175" s="479" t="e">
        <f t="shared" si="8"/>
        <v>#DIV/0!</v>
      </c>
      <c r="G175" s="478"/>
      <c r="H175" s="478"/>
      <c r="I175" s="479" t="e">
        <f t="shared" si="9"/>
        <v>#DIV/0!</v>
      </c>
      <c r="J175" s="478"/>
      <c r="K175" s="478"/>
      <c r="L175" s="479" t="e">
        <f t="shared" si="10"/>
        <v>#DIV/0!</v>
      </c>
      <c r="M175" s="478"/>
      <c r="N175" s="478"/>
      <c r="O175" s="479" t="e">
        <f t="shared" si="11"/>
        <v>#DIV/0!</v>
      </c>
      <c r="P175" s="481"/>
    </row>
    <row r="176" spans="1:16" s="75" customFormat="1" ht="38.25" hidden="1" x14ac:dyDescent="0.2">
      <c r="A176" s="471" t="s">
        <v>8</v>
      </c>
      <c r="B176" s="471" t="s">
        <v>394</v>
      </c>
      <c r="C176" s="483" t="s">
        <v>179</v>
      </c>
      <c r="D176" s="478"/>
      <c r="E176" s="478"/>
      <c r="F176" s="479" t="e">
        <f t="shared" si="8"/>
        <v>#DIV/0!</v>
      </c>
      <c r="G176" s="478"/>
      <c r="H176" s="478"/>
      <c r="I176" s="479" t="e">
        <f t="shared" si="9"/>
        <v>#DIV/0!</v>
      </c>
      <c r="J176" s="478"/>
      <c r="K176" s="478"/>
      <c r="L176" s="479" t="e">
        <f t="shared" si="10"/>
        <v>#DIV/0!</v>
      </c>
      <c r="M176" s="478"/>
      <c r="N176" s="478"/>
      <c r="O176" s="479" t="e">
        <f t="shared" si="11"/>
        <v>#DIV/0!</v>
      </c>
      <c r="P176" s="484"/>
    </row>
    <row r="177" spans="1:16" ht="38.25" hidden="1" x14ac:dyDescent="0.25">
      <c r="A177" s="59" t="s">
        <v>8</v>
      </c>
      <c r="B177" s="285" t="s">
        <v>389</v>
      </c>
      <c r="C177" s="65" t="s">
        <v>180</v>
      </c>
      <c r="D177" s="243"/>
      <c r="E177" s="245"/>
      <c r="F177" s="294" t="e">
        <f t="shared" si="8"/>
        <v>#DIV/0!</v>
      </c>
      <c r="G177" s="243"/>
      <c r="H177" s="243"/>
      <c r="I177" s="294" t="e">
        <f t="shared" si="9"/>
        <v>#DIV/0!</v>
      </c>
      <c r="J177" s="245"/>
      <c r="K177" s="245"/>
      <c r="L177" s="294" t="e">
        <f t="shared" si="10"/>
        <v>#DIV/0!</v>
      </c>
      <c r="M177" s="243"/>
      <c r="N177" s="245"/>
      <c r="O177" s="294" t="e">
        <f t="shared" si="11"/>
        <v>#DIV/0!</v>
      </c>
      <c r="P177" s="69"/>
    </row>
    <row r="178" spans="1:16" ht="51" hidden="1" x14ac:dyDescent="0.25">
      <c r="A178" s="71" t="s">
        <v>8</v>
      </c>
      <c r="B178" s="285" t="s">
        <v>393</v>
      </c>
      <c r="C178" s="4" t="s">
        <v>181</v>
      </c>
      <c r="D178" s="202"/>
      <c r="E178" s="203"/>
      <c r="F178" s="294" t="e">
        <f t="shared" si="8"/>
        <v>#DIV/0!</v>
      </c>
      <c r="G178" s="204"/>
      <c r="H178" s="204"/>
      <c r="I178" s="294" t="e">
        <f t="shared" si="9"/>
        <v>#DIV/0!</v>
      </c>
      <c r="J178" s="207"/>
      <c r="K178" s="207"/>
      <c r="L178" s="294" t="e">
        <f t="shared" si="10"/>
        <v>#DIV/0!</v>
      </c>
      <c r="M178" s="208"/>
      <c r="N178" s="207"/>
      <c r="O178" s="294" t="e">
        <f t="shared" si="11"/>
        <v>#DIV/0!</v>
      </c>
    </row>
    <row r="179" spans="1:16" s="75" customFormat="1" ht="63.75" hidden="1" x14ac:dyDescent="0.2">
      <c r="A179" s="71" t="s">
        <v>8</v>
      </c>
      <c r="B179" s="71" t="s">
        <v>395</v>
      </c>
      <c r="C179" s="71" t="s">
        <v>182</v>
      </c>
      <c r="D179" s="228"/>
      <c r="E179" s="405"/>
      <c r="F179" s="321" t="e">
        <f t="shared" si="8"/>
        <v>#DIV/0!</v>
      </c>
      <c r="G179" s="228"/>
      <c r="H179" s="228"/>
      <c r="I179" s="321" t="e">
        <f t="shared" si="9"/>
        <v>#DIV/0!</v>
      </c>
      <c r="J179" s="459"/>
      <c r="K179" s="229"/>
      <c r="L179" s="321" t="e">
        <f t="shared" si="10"/>
        <v>#DIV/0!</v>
      </c>
      <c r="M179" s="228"/>
      <c r="N179" s="229"/>
      <c r="O179" s="321" t="e">
        <f t="shared" si="11"/>
        <v>#DIV/0!</v>
      </c>
    </row>
    <row r="180" spans="1:16" s="75" customFormat="1" ht="51" hidden="1" customHeight="1" x14ac:dyDescent="0.2">
      <c r="A180" s="471" t="s">
        <v>8</v>
      </c>
      <c r="B180" s="471" t="s">
        <v>394</v>
      </c>
      <c r="C180" s="471" t="s">
        <v>182</v>
      </c>
      <c r="D180" s="478"/>
      <c r="E180" s="478"/>
      <c r="F180" s="479" t="e">
        <f t="shared" si="8"/>
        <v>#DIV/0!</v>
      </c>
      <c r="G180" s="478"/>
      <c r="H180" s="478"/>
      <c r="I180" s="479" t="e">
        <f t="shared" si="9"/>
        <v>#DIV/0!</v>
      </c>
      <c r="J180" s="478"/>
      <c r="K180" s="478"/>
      <c r="L180" s="479" t="e">
        <f t="shared" si="10"/>
        <v>#DIV/0!</v>
      </c>
      <c r="M180" s="478"/>
      <c r="N180" s="478"/>
      <c r="O180" s="479" t="e">
        <f t="shared" si="11"/>
        <v>#DIV/0!</v>
      </c>
      <c r="P180" s="485"/>
    </row>
    <row r="181" spans="1:16" s="482" customFormat="1" ht="38.25" hidden="1" x14ac:dyDescent="0.2">
      <c r="A181" s="156" t="s">
        <v>8</v>
      </c>
      <c r="B181" s="156" t="s">
        <v>390</v>
      </c>
      <c r="C181" s="156" t="s">
        <v>183</v>
      </c>
      <c r="D181" s="373"/>
      <c r="E181" s="385"/>
      <c r="F181" s="497" t="e">
        <f t="shared" si="8"/>
        <v>#DIV/0!</v>
      </c>
      <c r="G181" s="373"/>
      <c r="H181" s="373"/>
      <c r="I181" s="497" t="e">
        <f t="shared" si="9"/>
        <v>#DIV/0!</v>
      </c>
      <c r="J181" s="385"/>
      <c r="K181" s="385"/>
      <c r="L181" s="497" t="e">
        <f t="shared" si="10"/>
        <v>#DIV/0!</v>
      </c>
      <c r="M181" s="373"/>
      <c r="N181" s="385"/>
      <c r="O181" s="497" t="e">
        <f t="shared" si="11"/>
        <v>#DIV/0!</v>
      </c>
    </row>
    <row r="182" spans="1:16" ht="51" hidden="1" x14ac:dyDescent="0.25">
      <c r="A182" s="71" t="s">
        <v>8</v>
      </c>
      <c r="B182" s="285" t="s">
        <v>393</v>
      </c>
      <c r="C182" s="4" t="s">
        <v>184</v>
      </c>
      <c r="D182" s="202"/>
      <c r="E182" s="203"/>
      <c r="F182" s="294" t="e">
        <f t="shared" si="8"/>
        <v>#DIV/0!</v>
      </c>
      <c r="G182" s="204"/>
      <c r="H182" s="204"/>
      <c r="I182" s="294" t="e">
        <f t="shared" si="9"/>
        <v>#DIV/0!</v>
      </c>
      <c r="J182" s="207"/>
      <c r="K182" s="207"/>
      <c r="L182" s="294" t="e">
        <f t="shared" si="10"/>
        <v>#DIV/0!</v>
      </c>
      <c r="M182" s="208"/>
      <c r="N182" s="207"/>
      <c r="O182" s="294" t="e">
        <f t="shared" si="11"/>
        <v>#DIV/0!</v>
      </c>
    </row>
    <row r="183" spans="1:16" s="482" customFormat="1" ht="38.25" hidden="1" x14ac:dyDescent="0.2">
      <c r="A183" s="156" t="s">
        <v>8</v>
      </c>
      <c r="B183" s="156" t="s">
        <v>390</v>
      </c>
      <c r="C183" s="156" t="s">
        <v>185</v>
      </c>
      <c r="D183" s="373"/>
      <c r="E183" s="385"/>
      <c r="F183" s="497" t="e">
        <f t="shared" si="8"/>
        <v>#DIV/0!</v>
      </c>
      <c r="G183" s="373"/>
      <c r="H183" s="373"/>
      <c r="I183" s="497" t="e">
        <f t="shared" si="9"/>
        <v>#DIV/0!</v>
      </c>
      <c r="J183" s="385"/>
      <c r="K183" s="385"/>
      <c r="L183" s="497" t="e">
        <f t="shared" si="10"/>
        <v>#DIV/0!</v>
      </c>
      <c r="M183" s="373"/>
      <c r="N183" s="385"/>
      <c r="O183" s="497" t="e">
        <f t="shared" si="11"/>
        <v>#DIV/0!</v>
      </c>
    </row>
    <row r="184" spans="1:16" s="75" customFormat="1" ht="38.25" hidden="1" x14ac:dyDescent="0.2">
      <c r="A184" s="71" t="s">
        <v>8</v>
      </c>
      <c r="B184" s="71" t="s">
        <v>397</v>
      </c>
      <c r="C184" s="71" t="s">
        <v>186</v>
      </c>
      <c r="D184" s="228"/>
      <c r="E184" s="229"/>
      <c r="F184" s="321" t="e">
        <f t="shared" si="8"/>
        <v>#DIV/0!</v>
      </c>
      <c r="G184" s="228"/>
      <c r="H184" s="228"/>
      <c r="I184" s="321" t="e">
        <f t="shared" si="9"/>
        <v>#DIV/0!</v>
      </c>
      <c r="J184" s="229"/>
      <c r="K184" s="229"/>
      <c r="L184" s="321" t="e">
        <f t="shared" si="10"/>
        <v>#DIV/0!</v>
      </c>
      <c r="M184" s="228"/>
      <c r="N184" s="229"/>
      <c r="O184" s="321" t="e">
        <f t="shared" si="11"/>
        <v>#DIV/0!</v>
      </c>
    </row>
    <row r="185" spans="1:16" ht="38.25" hidden="1" x14ac:dyDescent="0.25">
      <c r="A185" s="59" t="s">
        <v>8</v>
      </c>
      <c r="B185" s="285" t="s">
        <v>389</v>
      </c>
      <c r="C185" s="65" t="s">
        <v>187</v>
      </c>
      <c r="D185" s="243"/>
      <c r="E185" s="245"/>
      <c r="F185" s="294" t="e">
        <f t="shared" si="8"/>
        <v>#DIV/0!</v>
      </c>
      <c r="G185" s="243"/>
      <c r="H185" s="243"/>
      <c r="I185" s="294" t="e">
        <f t="shared" si="9"/>
        <v>#DIV/0!</v>
      </c>
      <c r="J185" s="245"/>
      <c r="K185" s="245"/>
      <c r="L185" s="294" t="e">
        <f t="shared" si="10"/>
        <v>#DIV/0!</v>
      </c>
      <c r="M185" s="243"/>
      <c r="N185" s="245"/>
      <c r="O185" s="294" t="e">
        <f t="shared" si="11"/>
        <v>#DIV/0!</v>
      </c>
      <c r="P185" s="69"/>
    </row>
    <row r="186" spans="1:16" ht="38.25" hidden="1" x14ac:dyDescent="0.25">
      <c r="A186" s="59" t="s">
        <v>8</v>
      </c>
      <c r="B186" s="285" t="s">
        <v>391</v>
      </c>
      <c r="C186" s="65" t="s">
        <v>188</v>
      </c>
      <c r="D186" s="250"/>
      <c r="E186" s="247"/>
      <c r="F186" s="294" t="e">
        <f t="shared" si="8"/>
        <v>#DIV/0!</v>
      </c>
      <c r="G186" s="248"/>
      <c r="H186" s="248"/>
      <c r="I186" s="294" t="e">
        <f t="shared" si="9"/>
        <v>#DIV/0!</v>
      </c>
      <c r="J186" s="249"/>
      <c r="K186" s="249"/>
      <c r="L186" s="294" t="e">
        <f t="shared" si="10"/>
        <v>#DIV/0!</v>
      </c>
      <c r="M186" s="248"/>
      <c r="N186" s="249"/>
      <c r="O186" s="294" t="e">
        <f t="shared" si="11"/>
        <v>#DIV/0!</v>
      </c>
    </row>
    <row r="187" spans="1:16" s="75" customFormat="1" ht="51" hidden="1" x14ac:dyDescent="0.2">
      <c r="A187" s="71" t="s">
        <v>8</v>
      </c>
      <c r="B187" s="71" t="s">
        <v>396</v>
      </c>
      <c r="C187" s="71" t="s">
        <v>189</v>
      </c>
      <c r="D187" s="228"/>
      <c r="E187" s="229"/>
      <c r="F187" s="321" t="e">
        <f t="shared" si="8"/>
        <v>#DIV/0!</v>
      </c>
      <c r="G187" s="228"/>
      <c r="H187" s="228"/>
      <c r="I187" s="321" t="e">
        <f t="shared" si="9"/>
        <v>#DIV/0!</v>
      </c>
      <c r="J187" s="229"/>
      <c r="K187" s="229"/>
      <c r="L187" s="321" t="e">
        <f t="shared" si="10"/>
        <v>#DIV/0!</v>
      </c>
      <c r="M187" s="228"/>
      <c r="N187" s="229"/>
      <c r="O187" s="321" t="e">
        <f t="shared" si="11"/>
        <v>#DIV/0!</v>
      </c>
    </row>
    <row r="188" spans="1:16" ht="38.25" hidden="1" x14ac:dyDescent="0.25">
      <c r="A188" s="59" t="s">
        <v>8</v>
      </c>
      <c r="B188" s="285" t="s">
        <v>389</v>
      </c>
      <c r="C188" s="65" t="s">
        <v>190</v>
      </c>
      <c r="D188" s="243"/>
      <c r="E188" s="245"/>
      <c r="F188" s="294" t="e">
        <f t="shared" si="8"/>
        <v>#DIV/0!</v>
      </c>
      <c r="G188" s="243"/>
      <c r="H188" s="243"/>
      <c r="I188" s="294" t="e">
        <f t="shared" si="9"/>
        <v>#DIV/0!</v>
      </c>
      <c r="J188" s="245"/>
      <c r="K188" s="245"/>
      <c r="L188" s="294" t="e">
        <f t="shared" si="10"/>
        <v>#DIV/0!</v>
      </c>
      <c r="M188" s="243"/>
      <c r="N188" s="245"/>
      <c r="O188" s="294" t="e">
        <f t="shared" si="11"/>
        <v>#DIV/0!</v>
      </c>
      <c r="P188" s="69"/>
    </row>
    <row r="189" spans="1:16" ht="38.25" hidden="1" x14ac:dyDescent="0.25">
      <c r="A189" s="59" t="s">
        <v>8</v>
      </c>
      <c r="B189" s="285" t="s">
        <v>389</v>
      </c>
      <c r="C189" s="65" t="s">
        <v>191</v>
      </c>
      <c r="D189" s="243"/>
      <c r="E189" s="245"/>
      <c r="F189" s="294" t="e">
        <f t="shared" si="8"/>
        <v>#DIV/0!</v>
      </c>
      <c r="G189" s="243"/>
      <c r="H189" s="243"/>
      <c r="I189" s="294" t="e">
        <f t="shared" si="9"/>
        <v>#DIV/0!</v>
      </c>
      <c r="J189" s="245"/>
      <c r="K189" s="245"/>
      <c r="L189" s="294" t="e">
        <f t="shared" si="10"/>
        <v>#DIV/0!</v>
      </c>
      <c r="M189" s="243"/>
      <c r="N189" s="245"/>
      <c r="O189" s="294" t="e">
        <f t="shared" si="11"/>
        <v>#DIV/0!</v>
      </c>
      <c r="P189" s="69"/>
    </row>
    <row r="190" spans="1:16" ht="38.25" hidden="1" x14ac:dyDescent="0.25">
      <c r="A190" s="59" t="s">
        <v>8</v>
      </c>
      <c r="B190" s="285" t="s">
        <v>389</v>
      </c>
      <c r="C190" s="65" t="s">
        <v>192</v>
      </c>
      <c r="D190" s="243"/>
      <c r="E190" s="245"/>
      <c r="F190" s="294" t="e">
        <f t="shared" si="8"/>
        <v>#DIV/0!</v>
      </c>
      <c r="G190" s="243"/>
      <c r="H190" s="243"/>
      <c r="I190" s="294" t="e">
        <f t="shared" si="9"/>
        <v>#DIV/0!</v>
      </c>
      <c r="J190" s="245"/>
      <c r="K190" s="245"/>
      <c r="L190" s="294" t="e">
        <f t="shared" si="10"/>
        <v>#DIV/0!</v>
      </c>
      <c r="M190" s="243"/>
      <c r="N190" s="245"/>
      <c r="O190" s="294" t="e">
        <f t="shared" si="11"/>
        <v>#DIV/0!</v>
      </c>
      <c r="P190" s="69"/>
    </row>
    <row r="191" spans="1:16" ht="38.25" hidden="1" x14ac:dyDescent="0.25">
      <c r="A191" s="59" t="s">
        <v>8</v>
      </c>
      <c r="B191" s="285" t="s">
        <v>389</v>
      </c>
      <c r="C191" s="65" t="s">
        <v>193</v>
      </c>
      <c r="D191" s="243"/>
      <c r="E191" s="245"/>
      <c r="F191" s="294" t="e">
        <f t="shared" si="8"/>
        <v>#DIV/0!</v>
      </c>
      <c r="G191" s="243"/>
      <c r="H191" s="243"/>
      <c r="I191" s="294" t="e">
        <f t="shared" si="9"/>
        <v>#DIV/0!</v>
      </c>
      <c r="J191" s="245"/>
      <c r="K191" s="245"/>
      <c r="L191" s="294" t="e">
        <f t="shared" si="10"/>
        <v>#DIV/0!</v>
      </c>
      <c r="M191" s="243"/>
      <c r="N191" s="245"/>
      <c r="O191" s="294" t="e">
        <f t="shared" si="11"/>
        <v>#DIV/0!</v>
      </c>
      <c r="P191" s="69"/>
    </row>
    <row r="192" spans="1:16" ht="38.25" hidden="1" x14ac:dyDescent="0.25">
      <c r="A192" s="59" t="s">
        <v>8</v>
      </c>
      <c r="B192" s="285" t="s">
        <v>389</v>
      </c>
      <c r="C192" s="65" t="s">
        <v>194</v>
      </c>
      <c r="D192" s="243"/>
      <c r="E192" s="245"/>
      <c r="F192" s="294" t="e">
        <f t="shared" si="8"/>
        <v>#DIV/0!</v>
      </c>
      <c r="G192" s="243"/>
      <c r="H192" s="243"/>
      <c r="I192" s="294" t="e">
        <f t="shared" si="9"/>
        <v>#DIV/0!</v>
      </c>
      <c r="J192" s="245"/>
      <c r="K192" s="245"/>
      <c r="L192" s="294" t="e">
        <f t="shared" si="10"/>
        <v>#DIV/0!</v>
      </c>
      <c r="M192" s="243"/>
      <c r="N192" s="245"/>
      <c r="O192" s="294" t="e">
        <f t="shared" si="11"/>
        <v>#DIV/0!</v>
      </c>
      <c r="P192" s="69"/>
    </row>
    <row r="193" spans="1:16" s="482" customFormat="1" ht="38.25" hidden="1" x14ac:dyDescent="0.2">
      <c r="A193" s="156" t="s">
        <v>8</v>
      </c>
      <c r="B193" s="156" t="s">
        <v>390</v>
      </c>
      <c r="C193" s="156" t="s">
        <v>195</v>
      </c>
      <c r="D193" s="373"/>
      <c r="E193" s="385"/>
      <c r="F193" s="497" t="e">
        <f t="shared" si="8"/>
        <v>#DIV/0!</v>
      </c>
      <c r="G193" s="373"/>
      <c r="H193" s="373"/>
      <c r="I193" s="497" t="e">
        <f t="shared" si="9"/>
        <v>#DIV/0!</v>
      </c>
      <c r="J193" s="385"/>
      <c r="K193" s="385"/>
      <c r="L193" s="497" t="e">
        <f t="shared" si="10"/>
        <v>#DIV/0!</v>
      </c>
      <c r="M193" s="373"/>
      <c r="N193" s="385"/>
      <c r="O193" s="497" t="e">
        <f t="shared" si="11"/>
        <v>#DIV/0!</v>
      </c>
    </row>
    <row r="194" spans="1:16" ht="38.25" hidden="1" x14ac:dyDescent="0.25">
      <c r="A194" s="59" t="s">
        <v>8</v>
      </c>
      <c r="B194" s="285" t="s">
        <v>389</v>
      </c>
      <c r="C194" s="65" t="s">
        <v>196</v>
      </c>
      <c r="D194" s="243"/>
      <c r="E194" s="245"/>
      <c r="F194" s="294" t="e">
        <f t="shared" ref="F194:F257" si="12">(E194/D194)*100</f>
        <v>#DIV/0!</v>
      </c>
      <c r="G194" s="243"/>
      <c r="H194" s="243"/>
      <c r="I194" s="294" t="e">
        <f t="shared" ref="I194:I257" si="13">(H194/G194)*100</f>
        <v>#DIV/0!</v>
      </c>
      <c r="J194" s="245"/>
      <c r="K194" s="245"/>
      <c r="L194" s="294" t="e">
        <f t="shared" ref="L194:L257" si="14">(K194/J194)*100</f>
        <v>#DIV/0!</v>
      </c>
      <c r="M194" s="243"/>
      <c r="N194" s="245"/>
      <c r="O194" s="294" t="e">
        <f t="shared" ref="O194:O257" si="15">(N194/M194)*100</f>
        <v>#DIV/0!</v>
      </c>
    </row>
    <row r="195" spans="1:16" ht="38.25" hidden="1" x14ac:dyDescent="0.25">
      <c r="A195" s="59" t="s">
        <v>8</v>
      </c>
      <c r="B195" s="285" t="s">
        <v>391</v>
      </c>
      <c r="C195" s="65" t="s">
        <v>197</v>
      </c>
      <c r="D195" s="250"/>
      <c r="E195" s="247"/>
      <c r="F195" s="294" t="e">
        <f t="shared" si="12"/>
        <v>#DIV/0!</v>
      </c>
      <c r="G195" s="248"/>
      <c r="H195" s="248"/>
      <c r="I195" s="294" t="e">
        <f t="shared" si="13"/>
        <v>#DIV/0!</v>
      </c>
      <c r="J195" s="249"/>
      <c r="K195" s="249"/>
      <c r="L195" s="294" t="e">
        <f t="shared" si="14"/>
        <v>#DIV/0!</v>
      </c>
      <c r="M195" s="248"/>
      <c r="N195" s="249"/>
      <c r="O195" s="294" t="e">
        <f t="shared" si="15"/>
        <v>#DIV/0!</v>
      </c>
    </row>
    <row r="196" spans="1:16" s="75" customFormat="1" ht="51" hidden="1" x14ac:dyDescent="0.2">
      <c r="A196" s="71" t="s">
        <v>8</v>
      </c>
      <c r="B196" s="71" t="s">
        <v>396</v>
      </c>
      <c r="C196" s="71" t="s">
        <v>198</v>
      </c>
      <c r="D196" s="228"/>
      <c r="E196" s="229"/>
      <c r="F196" s="321" t="e">
        <f t="shared" si="12"/>
        <v>#DIV/0!</v>
      </c>
      <c r="G196" s="228"/>
      <c r="H196" s="228"/>
      <c r="I196" s="321" t="e">
        <f t="shared" si="13"/>
        <v>#DIV/0!</v>
      </c>
      <c r="J196" s="229"/>
      <c r="K196" s="229"/>
      <c r="L196" s="321" t="e">
        <f t="shared" si="14"/>
        <v>#DIV/0!</v>
      </c>
      <c r="M196" s="228"/>
      <c r="N196" s="229"/>
      <c r="O196" s="321" t="e">
        <f t="shared" si="15"/>
        <v>#DIV/0!</v>
      </c>
    </row>
    <row r="197" spans="1:16" s="75" customFormat="1" ht="63.75" hidden="1" x14ac:dyDescent="0.2">
      <c r="A197" s="71" t="s">
        <v>8</v>
      </c>
      <c r="B197" s="71" t="s">
        <v>395</v>
      </c>
      <c r="C197" s="71" t="s">
        <v>199</v>
      </c>
      <c r="D197" s="456"/>
      <c r="E197" s="229"/>
      <c r="F197" s="321" t="e">
        <f t="shared" si="12"/>
        <v>#DIV/0!</v>
      </c>
      <c r="G197" s="456"/>
      <c r="H197" s="456"/>
      <c r="I197" s="321" t="e">
        <f t="shared" si="13"/>
        <v>#DIV/0!</v>
      </c>
      <c r="J197" s="229"/>
      <c r="K197" s="229"/>
      <c r="L197" s="321" t="e">
        <f t="shared" si="14"/>
        <v>#DIV/0!</v>
      </c>
      <c r="M197" s="228"/>
      <c r="N197" s="457"/>
      <c r="O197" s="458" t="e">
        <f t="shared" si="15"/>
        <v>#DIV/0!</v>
      </c>
      <c r="P197" s="396"/>
    </row>
    <row r="198" spans="1:16" s="75" customFormat="1" ht="51" hidden="1" x14ac:dyDescent="0.2">
      <c r="A198" s="71" t="s">
        <v>8</v>
      </c>
      <c r="B198" s="71" t="s">
        <v>396</v>
      </c>
      <c r="C198" s="71" t="s">
        <v>200</v>
      </c>
      <c r="D198" s="228"/>
      <c r="E198" s="229"/>
      <c r="F198" s="321" t="e">
        <f t="shared" si="12"/>
        <v>#DIV/0!</v>
      </c>
      <c r="G198" s="228"/>
      <c r="H198" s="228"/>
      <c r="I198" s="321" t="e">
        <f t="shared" si="13"/>
        <v>#DIV/0!</v>
      </c>
      <c r="J198" s="229"/>
      <c r="K198" s="229"/>
      <c r="L198" s="321" t="e">
        <f t="shared" si="14"/>
        <v>#DIV/0!</v>
      </c>
      <c r="M198" s="228"/>
      <c r="N198" s="229"/>
      <c r="O198" s="321" t="e">
        <f t="shared" si="15"/>
        <v>#DIV/0!</v>
      </c>
    </row>
    <row r="199" spans="1:16" s="75" customFormat="1" ht="51" hidden="1" x14ac:dyDescent="0.2">
      <c r="A199" s="71" t="s">
        <v>8</v>
      </c>
      <c r="B199" s="71" t="s">
        <v>396</v>
      </c>
      <c r="C199" s="71" t="s">
        <v>201</v>
      </c>
      <c r="D199" s="228"/>
      <c r="E199" s="229"/>
      <c r="F199" s="321" t="e">
        <f t="shared" si="12"/>
        <v>#DIV/0!</v>
      </c>
      <c r="G199" s="228"/>
      <c r="H199" s="228"/>
      <c r="I199" s="321" t="e">
        <f t="shared" si="13"/>
        <v>#DIV/0!</v>
      </c>
      <c r="J199" s="229"/>
      <c r="K199" s="229"/>
      <c r="L199" s="321" t="e">
        <f t="shared" si="14"/>
        <v>#DIV/0!</v>
      </c>
      <c r="M199" s="228"/>
      <c r="N199" s="229"/>
      <c r="O199" s="321" t="e">
        <f t="shared" si="15"/>
        <v>#DIV/0!</v>
      </c>
    </row>
    <row r="200" spans="1:16" ht="38.25" hidden="1" x14ac:dyDescent="0.25">
      <c r="A200" s="71" t="s">
        <v>3</v>
      </c>
      <c r="B200" s="285" t="s">
        <v>398</v>
      </c>
      <c r="C200" s="71" t="s">
        <v>202</v>
      </c>
      <c r="D200" s="202"/>
      <c r="E200" s="203"/>
      <c r="F200" s="294" t="e">
        <f t="shared" si="12"/>
        <v>#DIV/0!</v>
      </c>
      <c r="G200" s="204"/>
      <c r="H200" s="204"/>
      <c r="I200" s="294" t="e">
        <f t="shared" si="13"/>
        <v>#DIV/0!</v>
      </c>
      <c r="J200" s="207"/>
      <c r="K200" s="207"/>
      <c r="L200" s="294" t="e">
        <f t="shared" si="14"/>
        <v>#DIV/0!</v>
      </c>
      <c r="M200" s="208"/>
      <c r="N200" s="207"/>
      <c r="O200" s="294" t="e">
        <f t="shared" si="15"/>
        <v>#DIV/0!</v>
      </c>
    </row>
    <row r="201" spans="1:16" s="75" customFormat="1" ht="38.25" hidden="1" x14ac:dyDescent="0.2">
      <c r="A201" s="82" t="s">
        <v>3</v>
      </c>
      <c r="B201" s="71" t="s">
        <v>399</v>
      </c>
      <c r="C201" s="82" t="s">
        <v>203</v>
      </c>
      <c r="D201" s="392"/>
      <c r="E201" s="390"/>
      <c r="F201" s="321" t="e">
        <f t="shared" si="12"/>
        <v>#DIV/0!</v>
      </c>
      <c r="G201" s="228"/>
      <c r="H201" s="228"/>
      <c r="I201" s="321" t="e">
        <f t="shared" si="13"/>
        <v>#DIV/0!</v>
      </c>
      <c r="J201" s="390"/>
      <c r="K201" s="390"/>
      <c r="L201" s="321" t="e">
        <f t="shared" si="14"/>
        <v>#DIV/0!</v>
      </c>
      <c r="M201" s="392"/>
      <c r="N201" s="390"/>
      <c r="O201" s="321" t="e">
        <f t="shared" si="15"/>
        <v>#DIV/0!</v>
      </c>
    </row>
    <row r="202" spans="1:16" ht="51" hidden="1" x14ac:dyDescent="0.25">
      <c r="A202" s="71" t="s">
        <v>3</v>
      </c>
      <c r="B202" s="285" t="s">
        <v>400</v>
      </c>
      <c r="C202" s="71" t="s">
        <v>204</v>
      </c>
      <c r="D202" s="202"/>
      <c r="E202" s="203"/>
      <c r="F202" s="294" t="e">
        <f t="shared" si="12"/>
        <v>#DIV/0!</v>
      </c>
      <c r="G202" s="204"/>
      <c r="H202" s="204"/>
      <c r="I202" s="294" t="e">
        <f t="shared" si="13"/>
        <v>#DIV/0!</v>
      </c>
      <c r="J202" s="207"/>
      <c r="K202" s="207"/>
      <c r="L202" s="294" t="e">
        <f t="shared" si="14"/>
        <v>#DIV/0!</v>
      </c>
      <c r="M202" s="208"/>
      <c r="N202" s="207"/>
      <c r="O202" s="294" t="e">
        <f t="shared" si="15"/>
        <v>#DIV/0!</v>
      </c>
    </row>
    <row r="203" spans="1:16" s="75" customFormat="1" ht="38.25" hidden="1" x14ac:dyDescent="0.2">
      <c r="A203" s="71" t="s">
        <v>3</v>
      </c>
      <c r="B203" s="59" t="s">
        <v>401</v>
      </c>
      <c r="C203" s="71" t="s">
        <v>205</v>
      </c>
      <c r="D203" s="228"/>
      <c r="E203" s="229"/>
      <c r="F203" s="321" t="e">
        <f t="shared" si="12"/>
        <v>#DIV/0!</v>
      </c>
      <c r="G203" s="227"/>
      <c r="H203" s="227"/>
      <c r="I203" s="321" t="e">
        <f t="shared" si="13"/>
        <v>#DIV/0!</v>
      </c>
      <c r="J203" s="229"/>
      <c r="K203" s="229"/>
      <c r="L203" s="321" t="e">
        <f t="shared" si="14"/>
        <v>#DIV/0!</v>
      </c>
      <c r="M203" s="228"/>
      <c r="N203" s="229"/>
      <c r="O203" s="321" t="e">
        <f t="shared" si="15"/>
        <v>#DIV/0!</v>
      </c>
    </row>
    <row r="204" spans="1:16" s="75" customFormat="1" ht="38.25" hidden="1" x14ac:dyDescent="0.2">
      <c r="A204" s="71" t="s">
        <v>3</v>
      </c>
      <c r="B204" s="71" t="s">
        <v>402</v>
      </c>
      <c r="C204" s="71" t="s">
        <v>206</v>
      </c>
      <c r="D204" s="228"/>
      <c r="E204" s="229"/>
      <c r="F204" s="321" t="e">
        <f t="shared" si="12"/>
        <v>#DIV/0!</v>
      </c>
      <c r="G204" s="228"/>
      <c r="H204" s="228"/>
      <c r="I204" s="321" t="e">
        <f t="shared" si="13"/>
        <v>#DIV/0!</v>
      </c>
      <c r="J204" s="229"/>
      <c r="K204" s="229"/>
      <c r="L204" s="321" t="e">
        <f t="shared" si="14"/>
        <v>#DIV/0!</v>
      </c>
      <c r="M204" s="228"/>
      <c r="N204" s="229"/>
      <c r="O204" s="321" t="e">
        <f t="shared" si="15"/>
        <v>#DIV/0!</v>
      </c>
    </row>
    <row r="205" spans="1:16" ht="51" hidden="1" x14ac:dyDescent="0.25">
      <c r="A205" s="71" t="s">
        <v>3</v>
      </c>
      <c r="B205" s="285" t="s">
        <v>405</v>
      </c>
      <c r="C205" s="71" t="s">
        <v>207</v>
      </c>
      <c r="D205" s="202"/>
      <c r="E205" s="205"/>
      <c r="F205" s="294" t="e">
        <f t="shared" si="12"/>
        <v>#DIV/0!</v>
      </c>
      <c r="G205" s="204"/>
      <c r="H205" s="204"/>
      <c r="I205" s="294" t="e">
        <f t="shared" si="13"/>
        <v>#DIV/0!</v>
      </c>
      <c r="J205" s="205"/>
      <c r="K205" s="207"/>
      <c r="L205" s="294" t="e">
        <f t="shared" si="14"/>
        <v>#DIV/0!</v>
      </c>
      <c r="M205" s="208"/>
      <c r="N205" s="207"/>
      <c r="O205" s="294" t="e">
        <f t="shared" si="15"/>
        <v>#DIV/0!</v>
      </c>
    </row>
    <row r="206" spans="1:16" ht="38.25" hidden="1" x14ac:dyDescent="0.25">
      <c r="A206" s="71" t="s">
        <v>3</v>
      </c>
      <c r="B206" s="285" t="s">
        <v>403</v>
      </c>
      <c r="C206" s="71" t="s">
        <v>207</v>
      </c>
      <c r="D206" s="206"/>
      <c r="E206" s="205"/>
      <c r="F206" s="294" t="e">
        <f t="shared" si="12"/>
        <v>#DIV/0!</v>
      </c>
      <c r="G206" s="204"/>
      <c r="H206" s="204"/>
      <c r="I206" s="294" t="e">
        <f t="shared" si="13"/>
        <v>#DIV/0!</v>
      </c>
      <c r="J206" s="205"/>
      <c r="K206" s="207"/>
      <c r="L206" s="294" t="e">
        <f t="shared" si="14"/>
        <v>#DIV/0!</v>
      </c>
      <c r="M206" s="208"/>
      <c r="N206" s="207"/>
      <c r="O206" s="294" t="e">
        <f t="shared" si="15"/>
        <v>#DIV/0!</v>
      </c>
    </row>
    <row r="207" spans="1:16" s="75" customFormat="1" ht="38.25" hidden="1" x14ac:dyDescent="0.2">
      <c r="A207" s="71" t="s">
        <v>3</v>
      </c>
      <c r="B207" s="71" t="s">
        <v>404</v>
      </c>
      <c r="C207" s="71" t="s">
        <v>207</v>
      </c>
      <c r="D207" s="388"/>
      <c r="E207" s="229"/>
      <c r="F207" s="321" t="e">
        <f t="shared" si="12"/>
        <v>#DIV/0!</v>
      </c>
      <c r="G207" s="228"/>
      <c r="H207" s="228"/>
      <c r="I207" s="321" t="e">
        <f t="shared" si="13"/>
        <v>#DIV/0!</v>
      </c>
      <c r="J207" s="229"/>
      <c r="K207" s="229"/>
      <c r="L207" s="321" t="e">
        <f t="shared" si="14"/>
        <v>#DIV/0!</v>
      </c>
      <c r="M207" s="228"/>
      <c r="N207" s="229"/>
      <c r="O207" s="321" t="e">
        <f t="shared" si="15"/>
        <v>#DIV/0!</v>
      </c>
    </row>
    <row r="208" spans="1:16" s="75" customFormat="1" ht="38.25" x14ac:dyDescent="0.2">
      <c r="A208" s="71" t="s">
        <v>3</v>
      </c>
      <c r="B208" s="71" t="s">
        <v>406</v>
      </c>
      <c r="C208" s="71" t="s">
        <v>208</v>
      </c>
      <c r="D208" s="228">
        <v>2120</v>
      </c>
      <c r="E208" s="229">
        <v>0</v>
      </c>
      <c r="F208" s="321">
        <f t="shared" si="12"/>
        <v>0</v>
      </c>
      <c r="G208" s="228">
        <v>0</v>
      </c>
      <c r="H208" s="228">
        <v>0</v>
      </c>
      <c r="I208" s="321" t="e">
        <f t="shared" si="13"/>
        <v>#DIV/0!</v>
      </c>
      <c r="J208" s="229">
        <v>153</v>
      </c>
      <c r="K208" s="229">
        <v>8</v>
      </c>
      <c r="L208" s="321">
        <f t="shared" si="14"/>
        <v>5.2287581699346406</v>
      </c>
      <c r="M208" s="228">
        <v>0</v>
      </c>
      <c r="N208" s="229">
        <v>0</v>
      </c>
      <c r="O208" s="321" t="e">
        <f t="shared" si="15"/>
        <v>#DIV/0!</v>
      </c>
    </row>
    <row r="209" spans="1:15" s="75" customFormat="1" ht="38.25" hidden="1" x14ac:dyDescent="0.2">
      <c r="A209" s="71" t="s">
        <v>3</v>
      </c>
      <c r="B209" s="71" t="s">
        <v>407</v>
      </c>
      <c r="C209" s="71" t="s">
        <v>209</v>
      </c>
      <c r="D209" s="228"/>
      <c r="E209" s="229"/>
      <c r="F209" s="321" t="e">
        <f t="shared" si="12"/>
        <v>#DIV/0!</v>
      </c>
      <c r="G209" s="228"/>
      <c r="H209" s="228"/>
      <c r="I209" s="321" t="e">
        <f t="shared" si="13"/>
        <v>#DIV/0!</v>
      </c>
      <c r="J209" s="229"/>
      <c r="K209" s="229"/>
      <c r="L209" s="321" t="e">
        <f t="shared" si="14"/>
        <v>#DIV/0!</v>
      </c>
      <c r="M209" s="228"/>
      <c r="N209" s="229"/>
      <c r="O209" s="321" t="e">
        <f t="shared" si="15"/>
        <v>#DIV/0!</v>
      </c>
    </row>
    <row r="210" spans="1:15" ht="51" hidden="1" x14ac:dyDescent="0.25">
      <c r="A210" s="71" t="s">
        <v>3</v>
      </c>
      <c r="B210" s="285" t="s">
        <v>408</v>
      </c>
      <c r="C210" s="71" t="s">
        <v>210</v>
      </c>
      <c r="D210" s="202"/>
      <c r="E210" s="203"/>
      <c r="F210" s="294" t="e">
        <f t="shared" si="12"/>
        <v>#DIV/0!</v>
      </c>
      <c r="G210" s="204"/>
      <c r="H210" s="204"/>
      <c r="I210" s="294" t="e">
        <f t="shared" si="13"/>
        <v>#DIV/0!</v>
      </c>
      <c r="J210" s="207"/>
      <c r="K210" s="207"/>
      <c r="L210" s="294" t="e">
        <f t="shared" si="14"/>
        <v>#DIV/0!</v>
      </c>
      <c r="M210" s="208"/>
      <c r="N210" s="207"/>
      <c r="O210" s="294" t="e">
        <f t="shared" si="15"/>
        <v>#DIV/0!</v>
      </c>
    </row>
    <row r="211" spans="1:15" ht="51" hidden="1" x14ac:dyDescent="0.25">
      <c r="A211" s="71" t="s">
        <v>3</v>
      </c>
      <c r="B211" s="285" t="s">
        <v>1812</v>
      </c>
      <c r="C211" s="71" t="s">
        <v>211</v>
      </c>
      <c r="D211" s="202"/>
      <c r="E211" s="205"/>
      <c r="F211" s="294" t="e">
        <f t="shared" si="12"/>
        <v>#DIV/0!</v>
      </c>
      <c r="G211" s="204"/>
      <c r="H211" s="204"/>
      <c r="I211" s="294" t="e">
        <f t="shared" si="13"/>
        <v>#DIV/0!</v>
      </c>
      <c r="J211" s="205"/>
      <c r="K211" s="207"/>
      <c r="L211" s="294" t="e">
        <f t="shared" si="14"/>
        <v>#DIV/0!</v>
      </c>
      <c r="M211" s="208"/>
      <c r="N211" s="207"/>
      <c r="O211" s="294" t="e">
        <f t="shared" si="15"/>
        <v>#DIV/0!</v>
      </c>
    </row>
    <row r="212" spans="1:15" s="75" customFormat="1" ht="38.25" hidden="1" x14ac:dyDescent="0.2">
      <c r="A212" s="71" t="s">
        <v>3</v>
      </c>
      <c r="B212" s="59" t="s">
        <v>409</v>
      </c>
      <c r="C212" s="71" t="s">
        <v>211</v>
      </c>
      <c r="D212" s="388"/>
      <c r="E212" s="229"/>
      <c r="F212" s="321" t="e">
        <f t="shared" si="12"/>
        <v>#DIV/0!</v>
      </c>
      <c r="G212" s="227"/>
      <c r="H212" s="227"/>
      <c r="I212" s="321" t="e">
        <f t="shared" si="13"/>
        <v>#DIV/0!</v>
      </c>
      <c r="J212" s="229"/>
      <c r="K212" s="229"/>
      <c r="L212" s="321" t="e">
        <f t="shared" si="14"/>
        <v>#DIV/0!</v>
      </c>
      <c r="M212" s="228"/>
      <c r="N212" s="229"/>
      <c r="O212" s="321" t="e">
        <f t="shared" si="15"/>
        <v>#DIV/0!</v>
      </c>
    </row>
    <row r="213" spans="1:15" s="75" customFormat="1" ht="38.25" x14ac:dyDescent="0.2">
      <c r="A213" s="71" t="s">
        <v>3</v>
      </c>
      <c r="B213" s="71" t="s">
        <v>406</v>
      </c>
      <c r="C213" s="71" t="s">
        <v>212</v>
      </c>
      <c r="D213" s="228">
        <v>251</v>
      </c>
      <c r="E213" s="229">
        <v>0</v>
      </c>
      <c r="F213" s="321">
        <f t="shared" si="12"/>
        <v>0</v>
      </c>
      <c r="G213" s="228">
        <v>0</v>
      </c>
      <c r="H213" s="228">
        <v>0</v>
      </c>
      <c r="I213" s="321" t="e">
        <f t="shared" si="13"/>
        <v>#DIV/0!</v>
      </c>
      <c r="J213" s="229">
        <v>0</v>
      </c>
      <c r="K213" s="229">
        <v>0</v>
      </c>
      <c r="L213" s="321" t="e">
        <f t="shared" si="14"/>
        <v>#DIV/0!</v>
      </c>
      <c r="M213" s="228">
        <v>0</v>
      </c>
      <c r="N213" s="229">
        <v>0</v>
      </c>
      <c r="O213" s="321" t="e">
        <f t="shared" si="15"/>
        <v>#DIV/0!</v>
      </c>
    </row>
    <row r="214" spans="1:15" ht="38.25" hidden="1" x14ac:dyDescent="0.25">
      <c r="A214" s="71" t="s">
        <v>17</v>
      </c>
      <c r="B214" s="285" t="s">
        <v>345</v>
      </c>
      <c r="C214" s="4" t="s">
        <v>213</v>
      </c>
      <c r="D214" s="202"/>
      <c r="E214" s="203"/>
      <c r="F214" s="294" t="e">
        <f t="shared" si="12"/>
        <v>#DIV/0!</v>
      </c>
      <c r="G214" s="204"/>
      <c r="H214" s="204"/>
      <c r="I214" s="294" t="e">
        <f t="shared" si="13"/>
        <v>#DIV/0!</v>
      </c>
      <c r="J214" s="207"/>
      <c r="K214" s="207"/>
      <c r="L214" s="294" t="e">
        <f t="shared" si="14"/>
        <v>#DIV/0!</v>
      </c>
      <c r="M214" s="208"/>
      <c r="N214" s="207"/>
      <c r="O214" s="294" t="e">
        <f t="shared" si="15"/>
        <v>#DIV/0!</v>
      </c>
    </row>
    <row r="215" spans="1:15" ht="38.25" hidden="1" x14ac:dyDescent="0.25">
      <c r="A215" s="71" t="s">
        <v>17</v>
      </c>
      <c r="B215" s="285" t="s">
        <v>345</v>
      </c>
      <c r="C215" s="4" t="s">
        <v>214</v>
      </c>
      <c r="D215" s="202"/>
      <c r="E215" s="203"/>
      <c r="F215" s="294" t="e">
        <f t="shared" si="12"/>
        <v>#DIV/0!</v>
      </c>
      <c r="G215" s="204"/>
      <c r="H215" s="204"/>
      <c r="I215" s="294" t="e">
        <f t="shared" si="13"/>
        <v>#DIV/0!</v>
      </c>
      <c r="J215" s="207"/>
      <c r="K215" s="207"/>
      <c r="L215" s="294" t="e">
        <f t="shared" si="14"/>
        <v>#DIV/0!</v>
      </c>
      <c r="M215" s="208"/>
      <c r="N215" s="207"/>
      <c r="O215" s="294" t="e">
        <f t="shared" si="15"/>
        <v>#DIV/0!</v>
      </c>
    </row>
    <row r="216" spans="1:15" ht="38.25" hidden="1" x14ac:dyDescent="0.25">
      <c r="A216" s="153" t="s">
        <v>17</v>
      </c>
      <c r="B216" s="286" t="s">
        <v>411</v>
      </c>
      <c r="C216" s="100" t="s">
        <v>215</v>
      </c>
      <c r="D216" s="209"/>
      <c r="E216" s="205"/>
      <c r="F216" s="294" t="e">
        <f t="shared" si="12"/>
        <v>#DIV/0!</v>
      </c>
      <c r="G216" s="208"/>
      <c r="H216" s="208"/>
      <c r="I216" s="294" t="e">
        <f t="shared" si="13"/>
        <v>#DIV/0!</v>
      </c>
      <c r="J216" s="205"/>
      <c r="K216" s="211"/>
      <c r="L216" s="294" t="e">
        <f t="shared" si="14"/>
        <v>#DIV/0!</v>
      </c>
      <c r="M216" s="212"/>
      <c r="N216" s="211"/>
      <c r="O216" s="294" t="e">
        <f t="shared" si="15"/>
        <v>#DIV/0!</v>
      </c>
    </row>
    <row r="217" spans="1:15" s="75" customFormat="1" ht="51" hidden="1" x14ac:dyDescent="0.2">
      <c r="A217" s="71" t="s">
        <v>17</v>
      </c>
      <c r="B217" s="71" t="s">
        <v>412</v>
      </c>
      <c r="C217" s="71" t="s">
        <v>215</v>
      </c>
      <c r="D217" s="517"/>
      <c r="E217" s="518"/>
      <c r="F217" s="321" t="e">
        <f t="shared" si="12"/>
        <v>#DIV/0!</v>
      </c>
      <c r="G217" s="500"/>
      <c r="H217" s="500"/>
      <c r="I217" s="321">
        <v>0</v>
      </c>
      <c r="J217" s="518"/>
      <c r="K217" s="499"/>
      <c r="L217" s="321" t="e">
        <f t="shared" si="14"/>
        <v>#DIV/0!</v>
      </c>
      <c r="M217" s="500"/>
      <c r="N217" s="499"/>
      <c r="O217" s="321">
        <v>0</v>
      </c>
    </row>
    <row r="218" spans="1:15" s="160" customFormat="1" ht="51" hidden="1" x14ac:dyDescent="0.2">
      <c r="A218" s="339" t="s">
        <v>17</v>
      </c>
      <c r="B218" s="339" t="s">
        <v>410</v>
      </c>
      <c r="C218" s="339" t="s">
        <v>215</v>
      </c>
      <c r="D218" s="389"/>
      <c r="E218" s="408"/>
      <c r="F218" s="542" t="e">
        <f t="shared" si="12"/>
        <v>#DIV/0!</v>
      </c>
      <c r="G218" s="543"/>
      <c r="H218" s="543"/>
      <c r="I218" s="542" t="e">
        <f>(H218/G218)*100</f>
        <v>#DIV/0!</v>
      </c>
      <c r="J218" s="408"/>
      <c r="K218" s="544"/>
      <c r="L218" s="542" t="e">
        <f t="shared" si="14"/>
        <v>#DIV/0!</v>
      </c>
      <c r="M218" s="543"/>
      <c r="N218" s="544"/>
      <c r="O218" s="542" t="e">
        <f>(N218/M218)*100</f>
        <v>#DIV/0!</v>
      </c>
    </row>
    <row r="219" spans="1:15" s="75" customFormat="1" ht="51" hidden="1" x14ac:dyDescent="0.2">
      <c r="A219" s="325" t="s">
        <v>17</v>
      </c>
      <c r="B219" s="131" t="s">
        <v>410</v>
      </c>
      <c r="C219" s="536" t="s">
        <v>316</v>
      </c>
      <c r="D219" s="537"/>
      <c r="E219" s="538"/>
      <c r="F219" s="427" t="e">
        <f t="shared" si="12"/>
        <v>#DIV/0!</v>
      </c>
      <c r="G219" s="332"/>
      <c r="H219" s="332"/>
      <c r="I219" s="427" t="e">
        <f>(H219/G219)*100</f>
        <v>#DIV/0!</v>
      </c>
      <c r="J219" s="539"/>
      <c r="K219" s="331"/>
      <c r="L219" s="427" t="e">
        <f t="shared" si="14"/>
        <v>#DIV/0!</v>
      </c>
      <c r="M219" s="332"/>
      <c r="N219" s="331"/>
      <c r="O219" s="427" t="e">
        <f>(N219/M219)*100</f>
        <v>#DIV/0!</v>
      </c>
    </row>
    <row r="220" spans="1:15" s="160" customFormat="1" ht="38.25" hidden="1" x14ac:dyDescent="0.2">
      <c r="A220" s="82" t="s">
        <v>17</v>
      </c>
      <c r="B220" s="198" t="s">
        <v>317</v>
      </c>
      <c r="C220" s="530" t="s">
        <v>316</v>
      </c>
      <c r="D220" s="533"/>
      <c r="E220" s="525"/>
      <c r="F220" s="391" t="e">
        <f t="shared" si="12"/>
        <v>#DIV/0!</v>
      </c>
      <c r="G220" s="531"/>
      <c r="H220" s="531"/>
      <c r="I220" s="391" t="e">
        <f t="shared" si="13"/>
        <v>#DIV/0!</v>
      </c>
      <c r="J220" s="525"/>
      <c r="K220" s="532"/>
      <c r="L220" s="391" t="e">
        <f t="shared" si="14"/>
        <v>#DIV/0!</v>
      </c>
      <c r="M220" s="531"/>
      <c r="N220" s="532"/>
      <c r="O220" s="391" t="e">
        <f t="shared" si="15"/>
        <v>#DIV/0!</v>
      </c>
    </row>
    <row r="221" spans="1:15" s="160" customFormat="1" ht="38.25" hidden="1" x14ac:dyDescent="0.2">
      <c r="A221" s="82" t="s">
        <v>17</v>
      </c>
      <c r="B221" s="198" t="s">
        <v>317</v>
      </c>
      <c r="C221" s="530" t="s">
        <v>318</v>
      </c>
      <c r="D221" s="524"/>
      <c r="E221" s="532"/>
      <c r="F221" s="391" t="e">
        <f t="shared" si="12"/>
        <v>#DIV/0!</v>
      </c>
      <c r="G221" s="531"/>
      <c r="H221" s="531"/>
      <c r="I221" s="391" t="e">
        <f t="shared" si="13"/>
        <v>#DIV/0!</v>
      </c>
      <c r="J221" s="532"/>
      <c r="K221" s="532"/>
      <c r="L221" s="391" t="e">
        <f t="shared" si="14"/>
        <v>#DIV/0!</v>
      </c>
      <c r="M221" s="531"/>
      <c r="N221" s="532"/>
      <c r="O221" s="391" t="e">
        <f t="shared" si="15"/>
        <v>#DIV/0!</v>
      </c>
    </row>
    <row r="222" spans="1:15" s="75" customFormat="1" ht="51" hidden="1" x14ac:dyDescent="0.2">
      <c r="A222" s="325" t="s">
        <v>17</v>
      </c>
      <c r="B222" s="131" t="s">
        <v>410</v>
      </c>
      <c r="C222" s="131" t="s">
        <v>216</v>
      </c>
      <c r="D222" s="332"/>
      <c r="E222" s="426"/>
      <c r="F222" s="427" t="e">
        <f t="shared" si="12"/>
        <v>#DIV/0!</v>
      </c>
      <c r="G222" s="330"/>
      <c r="H222" s="597"/>
      <c r="I222" s="427" t="e">
        <f t="shared" si="13"/>
        <v>#DIV/0!</v>
      </c>
      <c r="J222" s="426"/>
      <c r="K222" s="426"/>
      <c r="L222" s="427" t="e">
        <f t="shared" si="14"/>
        <v>#DIV/0!</v>
      </c>
      <c r="M222" s="330"/>
      <c r="N222" s="426"/>
      <c r="O222" s="427" t="e">
        <f t="shared" si="15"/>
        <v>#DIV/0!</v>
      </c>
    </row>
    <row r="223" spans="1:15" s="75" customFormat="1" ht="38.25" hidden="1" x14ac:dyDescent="0.2">
      <c r="A223" s="71" t="s">
        <v>17</v>
      </c>
      <c r="B223" s="71" t="s">
        <v>413</v>
      </c>
      <c r="C223" s="71" t="s">
        <v>217</v>
      </c>
      <c r="D223" s="228"/>
      <c r="E223" s="221"/>
      <c r="F223" s="321" t="e">
        <f t="shared" si="12"/>
        <v>#DIV/0!</v>
      </c>
      <c r="G223" s="220"/>
      <c r="H223" s="220"/>
      <c r="I223" s="321" t="e">
        <f t="shared" si="13"/>
        <v>#DIV/0!</v>
      </c>
      <c r="J223" s="221"/>
      <c r="K223" s="221"/>
      <c r="L223" s="321" t="e">
        <f t="shared" si="14"/>
        <v>#DIV/0!</v>
      </c>
      <c r="M223" s="220"/>
      <c r="N223" s="221"/>
      <c r="O223" s="321" t="e">
        <f t="shared" si="15"/>
        <v>#DIV/0!</v>
      </c>
    </row>
    <row r="224" spans="1:15" s="75" customFormat="1" ht="51" hidden="1" x14ac:dyDescent="0.2">
      <c r="A224" s="71" t="s">
        <v>17</v>
      </c>
      <c r="B224" s="71" t="s">
        <v>412</v>
      </c>
      <c r="C224" s="60" t="s">
        <v>319</v>
      </c>
      <c r="D224" s="519"/>
      <c r="E224" s="520"/>
      <c r="F224" s="321">
        <v>0</v>
      </c>
      <c r="G224" s="519"/>
      <c r="H224" s="519"/>
      <c r="I224" s="321">
        <v>0</v>
      </c>
      <c r="J224" s="520"/>
      <c r="K224" s="520"/>
      <c r="L224" s="321">
        <v>0</v>
      </c>
      <c r="M224" s="519"/>
      <c r="N224" s="520"/>
      <c r="O224" s="321">
        <v>0</v>
      </c>
    </row>
    <row r="225" spans="1:15" s="75" customFormat="1" ht="51" hidden="1" x14ac:dyDescent="0.2">
      <c r="A225" s="71" t="s">
        <v>17</v>
      </c>
      <c r="B225" s="71" t="s">
        <v>412</v>
      </c>
      <c r="C225" s="60" t="s">
        <v>320</v>
      </c>
      <c r="D225" s="519"/>
      <c r="E225" s="520"/>
      <c r="F225" s="321" t="e">
        <f>(E225/D225)*100</f>
        <v>#DIV/0!</v>
      </c>
      <c r="G225" s="519"/>
      <c r="H225" s="519"/>
      <c r="I225" s="321">
        <v>0</v>
      </c>
      <c r="J225" s="520"/>
      <c r="K225" s="520"/>
      <c r="L225" s="321" t="e">
        <f>(K225/J225)*100</f>
        <v>#DIV/0!</v>
      </c>
      <c r="M225" s="519"/>
      <c r="N225" s="520"/>
      <c r="O225" s="321">
        <v>0</v>
      </c>
    </row>
    <row r="226" spans="1:15" s="75" customFormat="1" ht="38.25" hidden="1" x14ac:dyDescent="0.2">
      <c r="A226" s="71" t="s">
        <v>17</v>
      </c>
      <c r="B226" s="60" t="s">
        <v>413</v>
      </c>
      <c r="C226" s="60" t="s">
        <v>321</v>
      </c>
      <c r="D226" s="220"/>
      <c r="E226" s="514"/>
      <c r="F226" s="321" t="e">
        <f t="shared" si="12"/>
        <v>#DIV/0!</v>
      </c>
      <c r="G226" s="220"/>
      <c r="H226" s="220"/>
      <c r="I226" s="321" t="e">
        <f t="shared" si="13"/>
        <v>#DIV/0!</v>
      </c>
      <c r="J226" s="514"/>
      <c r="K226" s="221"/>
      <c r="L226" s="321" t="e">
        <f t="shared" si="14"/>
        <v>#DIV/0!</v>
      </c>
      <c r="M226" s="220"/>
      <c r="N226" s="221"/>
      <c r="O226" s="321" t="e">
        <f t="shared" si="15"/>
        <v>#DIV/0!</v>
      </c>
    </row>
    <row r="227" spans="1:15" s="75" customFormat="1" ht="51" hidden="1" x14ac:dyDescent="0.2">
      <c r="A227" s="71" t="s">
        <v>17</v>
      </c>
      <c r="B227" s="71" t="s">
        <v>412</v>
      </c>
      <c r="C227" s="60" t="s">
        <v>321</v>
      </c>
      <c r="D227" s="521"/>
      <c r="E227" s="499"/>
      <c r="F227" s="321">
        <v>0</v>
      </c>
      <c r="G227" s="500"/>
      <c r="H227" s="500"/>
      <c r="I227" s="321">
        <v>0</v>
      </c>
      <c r="J227" s="499"/>
      <c r="K227" s="499"/>
      <c r="L227" s="321" t="e">
        <f t="shared" si="14"/>
        <v>#DIV/0!</v>
      </c>
      <c r="M227" s="500"/>
      <c r="N227" s="499"/>
      <c r="O227" s="321">
        <v>0</v>
      </c>
    </row>
    <row r="228" spans="1:15" s="160" customFormat="1" ht="51" hidden="1" x14ac:dyDescent="0.2">
      <c r="A228" s="339" t="s">
        <v>17</v>
      </c>
      <c r="B228" s="339" t="s">
        <v>410</v>
      </c>
      <c r="C228" s="339" t="s">
        <v>218</v>
      </c>
      <c r="D228" s="545"/>
      <c r="E228" s="408"/>
      <c r="F228" s="542" t="e">
        <f>(E228/D228)*100</f>
        <v>#DIV/0!</v>
      </c>
      <c r="G228" s="545"/>
      <c r="H228" s="545"/>
      <c r="I228" s="542" t="e">
        <f>(H228/G228)*100</f>
        <v>#DIV/0!</v>
      </c>
      <c r="J228" s="408"/>
      <c r="K228" s="546"/>
      <c r="L228" s="542" t="e">
        <f t="shared" si="14"/>
        <v>#DIV/0!</v>
      </c>
      <c r="M228" s="545"/>
      <c r="N228" s="546"/>
      <c r="O228" s="542" t="e">
        <f>(N228/M228)*100</f>
        <v>#DIV/0!</v>
      </c>
    </row>
    <row r="229" spans="1:15" s="160" customFormat="1" ht="38.25" hidden="1" x14ac:dyDescent="0.2">
      <c r="A229" s="82" t="s">
        <v>17</v>
      </c>
      <c r="B229" s="82" t="s">
        <v>414</v>
      </c>
      <c r="C229" s="82" t="s">
        <v>218</v>
      </c>
      <c r="D229" s="389"/>
      <c r="E229" s="390"/>
      <c r="F229" s="391" t="e">
        <f>(E229/D229)*100</f>
        <v>#DIV/0!</v>
      </c>
      <c r="G229" s="392"/>
      <c r="H229" s="392"/>
      <c r="I229" s="391" t="e">
        <f>(H229/G229)*100</f>
        <v>#DIV/0!</v>
      </c>
      <c r="J229" s="390"/>
      <c r="K229" s="390"/>
      <c r="L229" s="391" t="e">
        <f t="shared" si="14"/>
        <v>#DIV/0!</v>
      </c>
      <c r="M229" s="392"/>
      <c r="N229" s="390"/>
      <c r="O229" s="391" t="e">
        <f>(N229/M229)*100</f>
        <v>#DIV/0!</v>
      </c>
    </row>
    <row r="230" spans="1:15" s="482" customFormat="1" ht="51" hidden="1" x14ac:dyDescent="0.2">
      <c r="A230" s="156" t="s">
        <v>17</v>
      </c>
      <c r="B230" s="156" t="s">
        <v>415</v>
      </c>
      <c r="C230" s="60" t="s">
        <v>2310</v>
      </c>
      <c r="D230" s="373"/>
      <c r="E230" s="385"/>
      <c r="F230" s="497" t="e">
        <f t="shared" si="12"/>
        <v>#DIV/0!</v>
      </c>
      <c r="G230" s="373"/>
      <c r="H230" s="373"/>
      <c r="I230" s="497" t="e">
        <f t="shared" si="13"/>
        <v>#DIV/0!</v>
      </c>
      <c r="J230" s="385"/>
      <c r="K230" s="385"/>
      <c r="L230" s="497" t="e">
        <f t="shared" si="14"/>
        <v>#DIV/0!</v>
      </c>
      <c r="M230" s="373"/>
      <c r="N230" s="385"/>
      <c r="O230" s="497" t="e">
        <f t="shared" si="15"/>
        <v>#DIV/0!</v>
      </c>
    </row>
    <row r="231" spans="1:15" s="75" customFormat="1" ht="51" hidden="1" x14ac:dyDescent="0.2">
      <c r="A231" s="71" t="s">
        <v>17</v>
      </c>
      <c r="B231" s="71" t="s">
        <v>416</v>
      </c>
      <c r="C231" s="71" t="s">
        <v>219</v>
      </c>
      <c r="D231" s="228"/>
      <c r="E231" s="229"/>
      <c r="F231" s="321" t="e">
        <f t="shared" si="12"/>
        <v>#DIV/0!</v>
      </c>
      <c r="G231" s="228"/>
      <c r="H231" s="228"/>
      <c r="I231" s="321" t="e">
        <f t="shared" si="13"/>
        <v>#DIV/0!</v>
      </c>
      <c r="J231" s="229"/>
      <c r="K231" s="229"/>
      <c r="L231" s="321" t="e">
        <f t="shared" si="14"/>
        <v>#DIV/0!</v>
      </c>
      <c r="M231" s="228"/>
      <c r="N231" s="229"/>
      <c r="O231" s="321" t="e">
        <f t="shared" si="15"/>
        <v>#DIV/0!</v>
      </c>
    </row>
    <row r="232" spans="1:15" s="75" customFormat="1" ht="51" hidden="1" x14ac:dyDescent="0.2">
      <c r="A232" s="325" t="s">
        <v>17</v>
      </c>
      <c r="B232" s="325" t="s">
        <v>410</v>
      </c>
      <c r="C232" s="325" t="s">
        <v>220</v>
      </c>
      <c r="D232" s="330"/>
      <c r="E232" s="426"/>
      <c r="F232" s="427" t="e">
        <f t="shared" si="12"/>
        <v>#DIV/0!</v>
      </c>
      <c r="G232" s="330"/>
      <c r="H232" s="597"/>
      <c r="I232" s="427" t="e">
        <f t="shared" si="13"/>
        <v>#DIV/0!</v>
      </c>
      <c r="J232" s="426"/>
      <c r="K232" s="426"/>
      <c r="L232" s="427" t="e">
        <f t="shared" si="14"/>
        <v>#DIV/0!</v>
      </c>
      <c r="M232" s="330"/>
      <c r="N232" s="426"/>
      <c r="O232" s="427" t="e">
        <f t="shared" si="15"/>
        <v>#DIV/0!</v>
      </c>
    </row>
    <row r="233" spans="1:15" s="75" customFormat="1" ht="38.25" hidden="1" x14ac:dyDescent="0.2">
      <c r="A233" s="71" t="s">
        <v>17</v>
      </c>
      <c r="B233" s="71" t="s">
        <v>414</v>
      </c>
      <c r="C233" s="71" t="s">
        <v>221</v>
      </c>
      <c r="D233" s="228"/>
      <c r="E233" s="229"/>
      <c r="F233" s="321" t="e">
        <f t="shared" si="12"/>
        <v>#DIV/0!</v>
      </c>
      <c r="G233" s="228"/>
      <c r="H233" s="228"/>
      <c r="I233" s="321" t="e">
        <f t="shared" si="13"/>
        <v>#DIV/0!</v>
      </c>
      <c r="J233" s="229"/>
      <c r="K233" s="229"/>
      <c r="L233" s="321" t="e">
        <f t="shared" si="14"/>
        <v>#DIV/0!</v>
      </c>
      <c r="M233" s="228"/>
      <c r="N233" s="229"/>
      <c r="O233" s="321" t="e">
        <f t="shared" si="15"/>
        <v>#DIV/0!</v>
      </c>
    </row>
    <row r="234" spans="1:15" ht="38.25" hidden="1" x14ac:dyDescent="0.25">
      <c r="A234" s="71" t="s">
        <v>17</v>
      </c>
      <c r="B234" s="286" t="s">
        <v>344</v>
      </c>
      <c r="C234" s="4" t="s">
        <v>222</v>
      </c>
      <c r="D234" s="202"/>
      <c r="E234" s="203"/>
      <c r="F234" s="294" t="e">
        <f t="shared" si="12"/>
        <v>#DIV/0!</v>
      </c>
      <c r="G234" s="208"/>
      <c r="H234" s="208"/>
      <c r="I234" s="294" t="e">
        <f t="shared" si="13"/>
        <v>#DIV/0!</v>
      </c>
      <c r="J234" s="207"/>
      <c r="K234" s="207"/>
      <c r="L234" s="294" t="e">
        <f t="shared" si="14"/>
        <v>#DIV/0!</v>
      </c>
      <c r="M234" s="208"/>
      <c r="N234" s="207"/>
      <c r="O234" s="294" t="e">
        <f t="shared" si="15"/>
        <v>#DIV/0!</v>
      </c>
    </row>
    <row r="235" spans="1:15" ht="51" hidden="1" x14ac:dyDescent="0.25">
      <c r="A235" s="71" t="s">
        <v>17</v>
      </c>
      <c r="B235" s="285" t="s">
        <v>417</v>
      </c>
      <c r="C235" s="4" t="s">
        <v>223</v>
      </c>
      <c r="D235" s="202"/>
      <c r="E235" s="203"/>
      <c r="F235" s="294" t="e">
        <f t="shared" si="12"/>
        <v>#DIV/0!</v>
      </c>
      <c r="G235" s="204"/>
      <c r="H235" s="204"/>
      <c r="I235" s="294" t="e">
        <f t="shared" si="13"/>
        <v>#DIV/0!</v>
      </c>
      <c r="J235" s="207"/>
      <c r="K235" s="207"/>
      <c r="L235" s="294" t="e">
        <f t="shared" si="14"/>
        <v>#DIV/0!</v>
      </c>
      <c r="M235" s="208"/>
      <c r="N235" s="207"/>
      <c r="O235" s="294" t="e">
        <f t="shared" si="15"/>
        <v>#DIV/0!</v>
      </c>
    </row>
    <row r="236" spans="1:15" s="75" customFormat="1" ht="51" hidden="1" x14ac:dyDescent="0.2">
      <c r="A236" s="71" t="s">
        <v>17</v>
      </c>
      <c r="B236" s="71" t="s">
        <v>416</v>
      </c>
      <c r="C236" s="71" t="s">
        <v>224</v>
      </c>
      <c r="D236" s="228"/>
      <c r="E236" s="229"/>
      <c r="F236" s="321" t="e">
        <f t="shared" si="12"/>
        <v>#DIV/0!</v>
      </c>
      <c r="G236" s="228"/>
      <c r="H236" s="228"/>
      <c r="I236" s="321" t="e">
        <f t="shared" si="13"/>
        <v>#DIV/0!</v>
      </c>
      <c r="J236" s="229"/>
      <c r="K236" s="229"/>
      <c r="L236" s="321" t="e">
        <f t="shared" si="14"/>
        <v>#DIV/0!</v>
      </c>
      <c r="M236" s="228"/>
      <c r="N236" s="229"/>
      <c r="O236" s="321" t="e">
        <f t="shared" si="15"/>
        <v>#DIV/0!</v>
      </c>
    </row>
    <row r="237" spans="1:15" ht="13.5" hidden="1" x14ac:dyDescent="0.25">
      <c r="A237" s="71"/>
      <c r="B237" s="285"/>
      <c r="C237" s="4"/>
      <c r="D237" s="202"/>
      <c r="E237" s="203"/>
      <c r="F237" s="294"/>
      <c r="G237" s="204"/>
      <c r="H237" s="204"/>
      <c r="I237" s="294"/>
      <c r="J237" s="207"/>
      <c r="K237" s="207"/>
      <c r="L237" s="294"/>
      <c r="M237" s="208"/>
      <c r="N237" s="207"/>
      <c r="O237" s="294"/>
    </row>
    <row r="238" spans="1:15" s="482" customFormat="1" ht="51" hidden="1" x14ac:dyDescent="0.2">
      <c r="A238" s="156" t="s">
        <v>17</v>
      </c>
      <c r="B238" s="156" t="s">
        <v>415</v>
      </c>
      <c r="C238" s="156" t="s">
        <v>225</v>
      </c>
      <c r="D238" s="373"/>
      <c r="E238" s="385"/>
      <c r="F238" s="497" t="e">
        <f>(E238/D238)*100</f>
        <v>#DIV/0!</v>
      </c>
      <c r="G238" s="373"/>
      <c r="H238" s="373"/>
      <c r="I238" s="497" t="e">
        <f>(H238/G238)*100</f>
        <v>#DIV/0!</v>
      </c>
      <c r="J238" s="385"/>
      <c r="K238" s="385"/>
      <c r="L238" s="497" t="e">
        <f>(K238/J238)*100</f>
        <v>#DIV/0!</v>
      </c>
      <c r="M238" s="373"/>
      <c r="N238" s="385"/>
      <c r="O238" s="497" t="e">
        <f>(N238/M238)*100</f>
        <v>#DIV/0!</v>
      </c>
    </row>
    <row r="239" spans="1:15" s="160" customFormat="1" ht="51" hidden="1" x14ac:dyDescent="0.2">
      <c r="A239" s="339" t="s">
        <v>17</v>
      </c>
      <c r="B239" s="339" t="s">
        <v>410</v>
      </c>
      <c r="C239" s="339" t="s">
        <v>226</v>
      </c>
      <c r="D239" s="545"/>
      <c r="E239" s="408"/>
      <c r="F239" s="542" t="e">
        <f t="shared" si="12"/>
        <v>#DIV/0!</v>
      </c>
      <c r="G239" s="545"/>
      <c r="H239" s="545"/>
      <c r="I239" s="542" t="e">
        <f t="shared" si="13"/>
        <v>#DIV/0!</v>
      </c>
      <c r="J239" s="408"/>
      <c r="K239" s="546"/>
      <c r="L239" s="542" t="e">
        <f t="shared" si="14"/>
        <v>#DIV/0!</v>
      </c>
      <c r="M239" s="545"/>
      <c r="N239" s="546"/>
      <c r="O239" s="542" t="e">
        <f t="shared" si="15"/>
        <v>#DIV/0!</v>
      </c>
    </row>
    <row r="240" spans="1:15" s="75" customFormat="1" ht="51" hidden="1" x14ac:dyDescent="0.2">
      <c r="A240" s="71" t="s">
        <v>17</v>
      </c>
      <c r="B240" s="71" t="s">
        <v>416</v>
      </c>
      <c r="C240" s="71" t="s">
        <v>226</v>
      </c>
      <c r="D240" s="537"/>
      <c r="E240" s="229"/>
      <c r="F240" s="321" t="e">
        <f t="shared" si="12"/>
        <v>#DIV/0!</v>
      </c>
      <c r="G240" s="228"/>
      <c r="H240" s="228"/>
      <c r="I240" s="321" t="e">
        <f t="shared" si="13"/>
        <v>#DIV/0!</v>
      </c>
      <c r="J240" s="229"/>
      <c r="K240" s="229"/>
      <c r="L240" s="321" t="e">
        <f t="shared" si="14"/>
        <v>#DIV/0!</v>
      </c>
      <c r="M240" s="228"/>
      <c r="N240" s="229"/>
      <c r="O240" s="321" t="e">
        <f t="shared" si="15"/>
        <v>#DIV/0!</v>
      </c>
    </row>
    <row r="241" spans="1:15" s="75" customFormat="1" ht="38.25" hidden="1" x14ac:dyDescent="0.2">
      <c r="A241" s="71" t="s">
        <v>17</v>
      </c>
      <c r="B241" s="60" t="s">
        <v>317</v>
      </c>
      <c r="C241" s="71" t="s">
        <v>227</v>
      </c>
      <c r="D241" s="228"/>
      <c r="E241" s="229"/>
      <c r="F241" s="321" t="e">
        <f t="shared" si="12"/>
        <v>#DIV/0!</v>
      </c>
      <c r="G241" s="228"/>
      <c r="H241" s="228"/>
      <c r="I241" s="321" t="e">
        <f t="shared" si="13"/>
        <v>#DIV/0!</v>
      </c>
      <c r="J241" s="229"/>
      <c r="K241" s="229"/>
      <c r="L241" s="321" t="e">
        <f t="shared" si="14"/>
        <v>#DIV/0!</v>
      </c>
      <c r="M241" s="228"/>
      <c r="N241" s="229"/>
      <c r="O241" s="321" t="e">
        <f t="shared" si="15"/>
        <v>#DIV/0!</v>
      </c>
    </row>
    <row r="242" spans="1:15" s="75" customFormat="1" ht="51" hidden="1" x14ac:dyDescent="0.2">
      <c r="A242" s="71" t="s">
        <v>17</v>
      </c>
      <c r="B242" s="71" t="s">
        <v>416</v>
      </c>
      <c r="C242" s="71" t="s">
        <v>228</v>
      </c>
      <c r="D242" s="228"/>
      <c r="E242" s="229"/>
      <c r="F242" s="321" t="e">
        <f t="shared" si="12"/>
        <v>#DIV/0!</v>
      </c>
      <c r="G242" s="228"/>
      <c r="H242" s="228"/>
      <c r="I242" s="321" t="e">
        <f t="shared" si="13"/>
        <v>#DIV/0!</v>
      </c>
      <c r="J242" s="229"/>
      <c r="K242" s="229"/>
      <c r="L242" s="321" t="e">
        <f t="shared" si="14"/>
        <v>#DIV/0!</v>
      </c>
      <c r="M242" s="228"/>
      <c r="N242" s="229"/>
      <c r="O242" s="321" t="e">
        <f t="shared" si="15"/>
        <v>#DIV/0!</v>
      </c>
    </row>
    <row r="243" spans="1:15" s="75" customFormat="1" ht="38.25" hidden="1" x14ac:dyDescent="0.2">
      <c r="A243" s="71" t="s">
        <v>17</v>
      </c>
      <c r="B243" s="60" t="s">
        <v>317</v>
      </c>
      <c r="C243" s="71" t="s">
        <v>229</v>
      </c>
      <c r="D243" s="228"/>
      <c r="E243" s="229"/>
      <c r="F243" s="321" t="e">
        <f t="shared" si="12"/>
        <v>#DIV/0!</v>
      </c>
      <c r="G243" s="228"/>
      <c r="H243" s="228"/>
      <c r="I243" s="321" t="e">
        <f t="shared" si="13"/>
        <v>#DIV/0!</v>
      </c>
      <c r="J243" s="229"/>
      <c r="K243" s="229"/>
      <c r="L243" s="321" t="e">
        <f t="shared" si="14"/>
        <v>#DIV/0!</v>
      </c>
      <c r="M243" s="228"/>
      <c r="N243" s="229"/>
      <c r="O243" s="321" t="e">
        <f t="shared" si="15"/>
        <v>#DIV/0!</v>
      </c>
    </row>
    <row r="244" spans="1:15" s="75" customFormat="1" ht="51" hidden="1" x14ac:dyDescent="0.2">
      <c r="A244" s="71" t="s">
        <v>17</v>
      </c>
      <c r="B244" s="71" t="s">
        <v>416</v>
      </c>
      <c r="C244" s="71" t="s">
        <v>230</v>
      </c>
      <c r="D244" s="228"/>
      <c r="E244" s="229"/>
      <c r="F244" s="321" t="e">
        <f t="shared" si="12"/>
        <v>#DIV/0!</v>
      </c>
      <c r="G244" s="228"/>
      <c r="H244" s="228"/>
      <c r="I244" s="321" t="e">
        <f t="shared" si="13"/>
        <v>#DIV/0!</v>
      </c>
      <c r="J244" s="229"/>
      <c r="K244" s="229"/>
      <c r="L244" s="321" t="e">
        <f t="shared" si="14"/>
        <v>#DIV/0!</v>
      </c>
      <c r="M244" s="228"/>
      <c r="N244" s="229"/>
      <c r="O244" s="321" t="e">
        <f t="shared" si="15"/>
        <v>#DIV/0!</v>
      </c>
    </row>
    <row r="245" spans="1:15" s="75" customFormat="1" ht="51" hidden="1" x14ac:dyDescent="0.2">
      <c r="A245" s="71" t="s">
        <v>17</v>
      </c>
      <c r="B245" s="71" t="s">
        <v>416</v>
      </c>
      <c r="C245" s="71" t="s">
        <v>231</v>
      </c>
      <c r="D245" s="228"/>
      <c r="E245" s="229"/>
      <c r="F245" s="321" t="e">
        <f t="shared" si="12"/>
        <v>#DIV/0!</v>
      </c>
      <c r="G245" s="228"/>
      <c r="H245" s="228"/>
      <c r="I245" s="321" t="e">
        <f t="shared" si="13"/>
        <v>#DIV/0!</v>
      </c>
      <c r="J245" s="229"/>
      <c r="K245" s="229"/>
      <c r="L245" s="321" t="e">
        <f t="shared" si="14"/>
        <v>#DIV/0!</v>
      </c>
      <c r="M245" s="228"/>
      <c r="N245" s="229"/>
      <c r="O245" s="321" t="e">
        <f t="shared" si="15"/>
        <v>#DIV/0!</v>
      </c>
    </row>
    <row r="246" spans="1:15" s="75" customFormat="1" ht="38.25" hidden="1" x14ac:dyDescent="0.2">
      <c r="A246" s="71" t="s">
        <v>17</v>
      </c>
      <c r="B246" s="71" t="s">
        <v>418</v>
      </c>
      <c r="C246" s="71" t="s">
        <v>232</v>
      </c>
      <c r="D246" s="228"/>
      <c r="E246" s="229"/>
      <c r="F246" s="321" t="e">
        <f t="shared" si="12"/>
        <v>#DIV/0!</v>
      </c>
      <c r="G246" s="228"/>
      <c r="H246" s="228"/>
      <c r="I246" s="321" t="e">
        <f t="shared" si="13"/>
        <v>#DIV/0!</v>
      </c>
      <c r="J246" s="229"/>
      <c r="K246" s="229"/>
      <c r="L246" s="321" t="e">
        <f t="shared" si="14"/>
        <v>#DIV/0!</v>
      </c>
      <c r="M246" s="228"/>
      <c r="N246" s="229"/>
      <c r="O246" s="321" t="e">
        <f t="shared" si="15"/>
        <v>#DIV/0!</v>
      </c>
    </row>
    <row r="247" spans="1:15" s="75" customFormat="1" ht="38.25" hidden="1" x14ac:dyDescent="0.2">
      <c r="A247" s="71" t="s">
        <v>15</v>
      </c>
      <c r="B247" s="71" t="s">
        <v>420</v>
      </c>
      <c r="C247" s="71" t="s">
        <v>233</v>
      </c>
      <c r="D247" s="228"/>
      <c r="E247" s="455"/>
      <c r="F247" s="321" t="e">
        <f t="shared" si="12"/>
        <v>#DIV/0!</v>
      </c>
      <c r="G247" s="228"/>
      <c r="H247" s="228"/>
      <c r="I247" s="321" t="e">
        <f t="shared" si="13"/>
        <v>#DIV/0!</v>
      </c>
      <c r="J247" s="556"/>
      <c r="K247" s="229"/>
      <c r="L247" s="321" t="e">
        <f t="shared" si="14"/>
        <v>#DIV/0!</v>
      </c>
      <c r="M247" s="228"/>
      <c r="N247" s="229"/>
      <c r="O247" s="321" t="e">
        <f t="shared" si="15"/>
        <v>#DIV/0!</v>
      </c>
    </row>
    <row r="248" spans="1:15" s="160" customFormat="1" ht="38.25" hidden="1" x14ac:dyDescent="0.2">
      <c r="A248" s="82" t="s">
        <v>15</v>
      </c>
      <c r="B248" s="82" t="s">
        <v>414</v>
      </c>
      <c r="C248" s="82" t="s">
        <v>233</v>
      </c>
      <c r="D248" s="389"/>
      <c r="E248" s="390"/>
      <c r="F248" s="391" t="e">
        <f t="shared" si="12"/>
        <v>#DIV/0!</v>
      </c>
      <c r="G248" s="392"/>
      <c r="H248" s="392"/>
      <c r="I248" s="391" t="e">
        <f t="shared" si="13"/>
        <v>#DIV/0!</v>
      </c>
      <c r="J248" s="390"/>
      <c r="K248" s="390"/>
      <c r="L248" s="391" t="e">
        <f t="shared" si="14"/>
        <v>#DIV/0!</v>
      </c>
      <c r="M248" s="392"/>
      <c r="N248" s="390"/>
      <c r="O248" s="391" t="e">
        <f t="shared" si="15"/>
        <v>#DIV/0!</v>
      </c>
    </row>
    <row r="249" spans="1:15" s="75" customFormat="1" ht="38.25" hidden="1" x14ac:dyDescent="0.2">
      <c r="A249" s="71" t="s">
        <v>15</v>
      </c>
      <c r="B249" s="71" t="s">
        <v>420</v>
      </c>
      <c r="C249" s="71" t="s">
        <v>234</v>
      </c>
      <c r="D249" s="228"/>
      <c r="E249" s="229"/>
      <c r="F249" s="321" t="e">
        <f t="shared" si="12"/>
        <v>#DIV/0!</v>
      </c>
      <c r="G249" s="228"/>
      <c r="H249" s="228"/>
      <c r="I249" s="321" t="e">
        <f t="shared" si="13"/>
        <v>#DIV/0!</v>
      </c>
      <c r="J249" s="229"/>
      <c r="K249" s="229"/>
      <c r="L249" s="321" t="e">
        <f t="shared" si="14"/>
        <v>#DIV/0!</v>
      </c>
      <c r="M249" s="228"/>
      <c r="N249" s="229"/>
      <c r="O249" s="321" t="e">
        <f t="shared" si="15"/>
        <v>#DIV/0!</v>
      </c>
    </row>
    <row r="250" spans="1:15" ht="51" hidden="1" x14ac:dyDescent="0.25">
      <c r="A250" s="71" t="s">
        <v>15</v>
      </c>
      <c r="B250" s="285" t="s">
        <v>410</v>
      </c>
      <c r="C250" s="4" t="s">
        <v>235</v>
      </c>
      <c r="D250" s="202"/>
      <c r="E250" s="203"/>
      <c r="F250" s="294" t="e">
        <f t="shared" si="12"/>
        <v>#DIV/0!</v>
      </c>
      <c r="G250" s="204"/>
      <c r="H250" s="204"/>
      <c r="I250" s="294" t="e">
        <f t="shared" si="13"/>
        <v>#DIV/0!</v>
      </c>
      <c r="J250" s="207"/>
      <c r="K250" s="207"/>
      <c r="L250" s="294" t="e">
        <f t="shared" si="14"/>
        <v>#DIV/0!</v>
      </c>
      <c r="M250" s="208"/>
      <c r="N250" s="207"/>
      <c r="O250" s="294" t="e">
        <f t="shared" si="15"/>
        <v>#DIV/0!</v>
      </c>
    </row>
    <row r="251" spans="1:15" s="75" customFormat="1" ht="38.25" hidden="1" x14ac:dyDescent="0.2">
      <c r="A251" s="71" t="s">
        <v>15</v>
      </c>
      <c r="B251" s="71" t="s">
        <v>414</v>
      </c>
      <c r="C251" s="71" t="s">
        <v>236</v>
      </c>
      <c r="D251" s="228"/>
      <c r="E251" s="229"/>
      <c r="F251" s="321" t="e">
        <f t="shared" si="12"/>
        <v>#DIV/0!</v>
      </c>
      <c r="G251" s="228"/>
      <c r="H251" s="228"/>
      <c r="I251" s="321" t="e">
        <f t="shared" si="13"/>
        <v>#DIV/0!</v>
      </c>
      <c r="J251" s="229"/>
      <c r="K251" s="229"/>
      <c r="L251" s="321" t="e">
        <f t="shared" si="14"/>
        <v>#DIV/0!</v>
      </c>
      <c r="M251" s="228"/>
      <c r="N251" s="229"/>
      <c r="O251" s="321" t="e">
        <f t="shared" si="15"/>
        <v>#DIV/0!</v>
      </c>
    </row>
    <row r="252" spans="1:15" s="75" customFormat="1" ht="38.25" hidden="1" x14ac:dyDescent="0.2">
      <c r="A252" s="71" t="s">
        <v>15</v>
      </c>
      <c r="B252" s="71" t="s">
        <v>414</v>
      </c>
      <c r="C252" s="71" t="s">
        <v>237</v>
      </c>
      <c r="D252" s="228"/>
      <c r="E252" s="229"/>
      <c r="F252" s="321" t="e">
        <f t="shared" si="12"/>
        <v>#DIV/0!</v>
      </c>
      <c r="G252" s="228"/>
      <c r="H252" s="228"/>
      <c r="I252" s="321" t="e">
        <f t="shared" si="13"/>
        <v>#DIV/0!</v>
      </c>
      <c r="J252" s="229"/>
      <c r="K252" s="229"/>
      <c r="L252" s="321" t="e">
        <f t="shared" si="14"/>
        <v>#DIV/0!</v>
      </c>
      <c r="M252" s="228"/>
      <c r="N252" s="229"/>
      <c r="O252" s="321" t="e">
        <f t="shared" si="15"/>
        <v>#DIV/0!</v>
      </c>
    </row>
    <row r="253" spans="1:15" s="75" customFormat="1" ht="38.25" hidden="1" x14ac:dyDescent="0.2">
      <c r="A253" s="71" t="s">
        <v>15</v>
      </c>
      <c r="B253" s="71" t="s">
        <v>414</v>
      </c>
      <c r="C253" s="71" t="s">
        <v>238</v>
      </c>
      <c r="D253" s="228"/>
      <c r="E253" s="229"/>
      <c r="F253" s="321" t="e">
        <f t="shared" si="12"/>
        <v>#DIV/0!</v>
      </c>
      <c r="G253" s="228"/>
      <c r="H253" s="228"/>
      <c r="I253" s="321" t="e">
        <f t="shared" si="13"/>
        <v>#DIV/0!</v>
      </c>
      <c r="J253" s="229"/>
      <c r="K253" s="229"/>
      <c r="L253" s="321" t="e">
        <f t="shared" si="14"/>
        <v>#DIV/0!</v>
      </c>
      <c r="M253" s="228"/>
      <c r="N253" s="229"/>
      <c r="O253" s="321" t="e">
        <f t="shared" si="15"/>
        <v>#DIV/0!</v>
      </c>
    </row>
    <row r="254" spans="1:15" ht="51" hidden="1" x14ac:dyDescent="0.25">
      <c r="A254" s="71" t="s">
        <v>15</v>
      </c>
      <c r="B254" s="285" t="s">
        <v>421</v>
      </c>
      <c r="C254" s="4" t="s">
        <v>239</v>
      </c>
      <c r="D254" s="202"/>
      <c r="E254" s="203"/>
      <c r="F254" s="294" t="e">
        <f t="shared" si="12"/>
        <v>#DIV/0!</v>
      </c>
      <c r="G254" s="204"/>
      <c r="H254" s="204"/>
      <c r="I254" s="294" t="e">
        <f t="shared" si="13"/>
        <v>#DIV/0!</v>
      </c>
      <c r="J254" s="207"/>
      <c r="K254" s="207"/>
      <c r="L254" s="294" t="e">
        <f t="shared" si="14"/>
        <v>#DIV/0!</v>
      </c>
      <c r="M254" s="208"/>
      <c r="N254" s="207"/>
      <c r="O254" s="294" t="e">
        <f t="shared" si="15"/>
        <v>#DIV/0!</v>
      </c>
    </row>
    <row r="255" spans="1:15" ht="51" hidden="1" x14ac:dyDescent="0.25">
      <c r="A255" s="71" t="s">
        <v>15</v>
      </c>
      <c r="B255" s="285" t="s">
        <v>421</v>
      </c>
      <c r="C255" s="4" t="s">
        <v>240</v>
      </c>
      <c r="D255" s="202"/>
      <c r="E255" s="203"/>
      <c r="F255" s="294" t="e">
        <f t="shared" si="12"/>
        <v>#DIV/0!</v>
      </c>
      <c r="G255" s="204"/>
      <c r="H255" s="204"/>
      <c r="I255" s="294" t="e">
        <f t="shared" si="13"/>
        <v>#DIV/0!</v>
      </c>
      <c r="J255" s="207"/>
      <c r="K255" s="207"/>
      <c r="L255" s="294" t="e">
        <f t="shared" si="14"/>
        <v>#DIV/0!</v>
      </c>
      <c r="M255" s="208"/>
      <c r="N255" s="207"/>
      <c r="O255" s="294" t="e">
        <f t="shared" si="15"/>
        <v>#DIV/0!</v>
      </c>
    </row>
    <row r="256" spans="1:15" s="75" customFormat="1" ht="38.25" hidden="1" x14ac:dyDescent="0.2">
      <c r="A256" s="71" t="s">
        <v>15</v>
      </c>
      <c r="B256" s="71" t="s">
        <v>414</v>
      </c>
      <c r="C256" s="71" t="s">
        <v>241</v>
      </c>
      <c r="D256" s="228"/>
      <c r="E256" s="229"/>
      <c r="F256" s="321" t="e">
        <f t="shared" si="12"/>
        <v>#DIV/0!</v>
      </c>
      <c r="G256" s="228"/>
      <c r="H256" s="228"/>
      <c r="I256" s="321" t="e">
        <f t="shared" si="13"/>
        <v>#DIV/0!</v>
      </c>
      <c r="J256" s="229"/>
      <c r="K256" s="229"/>
      <c r="L256" s="321" t="e">
        <f t="shared" si="14"/>
        <v>#DIV/0!</v>
      </c>
      <c r="M256" s="228"/>
      <c r="N256" s="229"/>
      <c r="O256" s="321" t="e">
        <f t="shared" si="15"/>
        <v>#DIV/0!</v>
      </c>
    </row>
    <row r="257" spans="1:15" s="75" customFormat="1" ht="38.25" hidden="1" x14ac:dyDescent="0.2">
      <c r="A257" s="71" t="s">
        <v>15</v>
      </c>
      <c r="B257" s="71" t="s">
        <v>414</v>
      </c>
      <c r="C257" s="71" t="s">
        <v>242</v>
      </c>
      <c r="D257" s="228"/>
      <c r="E257" s="229"/>
      <c r="F257" s="321" t="e">
        <f t="shared" si="12"/>
        <v>#DIV/0!</v>
      </c>
      <c r="G257" s="228"/>
      <c r="H257" s="228"/>
      <c r="I257" s="321" t="e">
        <f t="shared" si="13"/>
        <v>#DIV/0!</v>
      </c>
      <c r="J257" s="229"/>
      <c r="K257" s="229"/>
      <c r="L257" s="321" t="e">
        <f t="shared" si="14"/>
        <v>#DIV/0!</v>
      </c>
      <c r="M257" s="228"/>
      <c r="N257" s="229"/>
      <c r="O257" s="321" t="e">
        <f t="shared" si="15"/>
        <v>#DIV/0!</v>
      </c>
    </row>
    <row r="258" spans="1:15" s="75" customFormat="1" ht="63.75" hidden="1" x14ac:dyDescent="0.2">
      <c r="A258" s="71" t="s">
        <v>15</v>
      </c>
      <c r="B258" s="71" t="s">
        <v>419</v>
      </c>
      <c r="C258" s="71" t="s">
        <v>243</v>
      </c>
      <c r="D258" s="228"/>
      <c r="E258" s="229"/>
      <c r="F258" s="321"/>
      <c r="G258" s="228"/>
      <c r="H258" s="228"/>
      <c r="I258" s="321"/>
      <c r="J258" s="229"/>
      <c r="K258" s="229"/>
      <c r="L258" s="321"/>
      <c r="M258" s="228"/>
      <c r="N258" s="229"/>
      <c r="O258" s="321"/>
    </row>
    <row r="259" spans="1:15" s="75" customFormat="1" ht="38.25" hidden="1" x14ac:dyDescent="0.2">
      <c r="A259" s="71" t="s">
        <v>15</v>
      </c>
      <c r="B259" s="71" t="s">
        <v>420</v>
      </c>
      <c r="C259" s="71" t="s">
        <v>244</v>
      </c>
      <c r="D259" s="228"/>
      <c r="E259" s="229"/>
      <c r="F259" s="321" t="e">
        <f t="shared" ref="F259:F320" si="16">(E259/D259)*100</f>
        <v>#DIV/0!</v>
      </c>
      <c r="G259" s="228"/>
      <c r="H259" s="228"/>
      <c r="I259" s="321" t="e">
        <f t="shared" ref="I259:I320" si="17">(H259/G259)*100</f>
        <v>#DIV/0!</v>
      </c>
      <c r="J259" s="229"/>
      <c r="K259" s="229"/>
      <c r="L259" s="321" t="e">
        <f t="shared" ref="L259:L320" si="18">(K259/J259)*100</f>
        <v>#DIV/0!</v>
      </c>
      <c r="M259" s="228"/>
      <c r="N259" s="229"/>
      <c r="O259" s="321" t="e">
        <f t="shared" ref="O259:O320" si="19">(N259/M259)*100</f>
        <v>#DIV/0!</v>
      </c>
    </row>
    <row r="260" spans="1:15" s="365" customFormat="1" ht="51" hidden="1" x14ac:dyDescent="0.2">
      <c r="A260" s="82" t="s">
        <v>15</v>
      </c>
      <c r="B260" s="82" t="s">
        <v>422</v>
      </c>
      <c r="C260" s="82" t="s">
        <v>245</v>
      </c>
      <c r="D260" s="392"/>
      <c r="E260" s="407"/>
      <c r="F260" s="391" t="e">
        <f t="shared" si="16"/>
        <v>#DIV/0!</v>
      </c>
      <c r="G260" s="392"/>
      <c r="H260" s="392"/>
      <c r="I260" s="391" t="e">
        <f t="shared" si="17"/>
        <v>#DIV/0!</v>
      </c>
      <c r="J260" s="407"/>
      <c r="K260" s="390"/>
      <c r="L260" s="391" t="e">
        <f t="shared" si="18"/>
        <v>#DIV/0!</v>
      </c>
      <c r="M260" s="392"/>
      <c r="N260" s="390"/>
      <c r="O260" s="391" t="e">
        <f t="shared" si="19"/>
        <v>#DIV/0!</v>
      </c>
    </row>
    <row r="261" spans="1:15" s="75" customFormat="1" ht="38.25" hidden="1" x14ac:dyDescent="0.2">
      <c r="A261" s="71" t="s">
        <v>15</v>
      </c>
      <c r="B261" s="71" t="s">
        <v>418</v>
      </c>
      <c r="C261" s="71" t="s">
        <v>245</v>
      </c>
      <c r="D261" s="388"/>
      <c r="E261" s="229"/>
      <c r="F261" s="321" t="e">
        <f t="shared" si="16"/>
        <v>#DIV/0!</v>
      </c>
      <c r="G261" s="228"/>
      <c r="H261" s="228"/>
      <c r="I261" s="321" t="e">
        <f t="shared" si="17"/>
        <v>#DIV/0!</v>
      </c>
      <c r="J261" s="229"/>
      <c r="K261" s="229"/>
      <c r="L261" s="321" t="e">
        <f t="shared" si="18"/>
        <v>#DIV/0!</v>
      </c>
      <c r="M261" s="228"/>
      <c r="N261" s="229"/>
      <c r="O261" s="321" t="e">
        <f t="shared" si="19"/>
        <v>#DIV/0!</v>
      </c>
    </row>
    <row r="262" spans="1:15" ht="38.25" hidden="1" x14ac:dyDescent="0.25">
      <c r="A262" s="59" t="s">
        <v>5</v>
      </c>
      <c r="B262" s="285" t="s">
        <v>423</v>
      </c>
      <c r="C262" s="65" t="s">
        <v>246</v>
      </c>
      <c r="D262" s="213"/>
      <c r="E262" s="214"/>
      <c r="F262" s="294" t="e">
        <f t="shared" si="16"/>
        <v>#DIV/0!</v>
      </c>
      <c r="G262" s="204"/>
      <c r="H262" s="204"/>
      <c r="I262" s="294" t="e">
        <f t="shared" si="17"/>
        <v>#DIV/0!</v>
      </c>
      <c r="J262" s="215"/>
      <c r="K262" s="215"/>
      <c r="L262" s="294" t="e">
        <f t="shared" si="18"/>
        <v>#DIV/0!</v>
      </c>
      <c r="M262" s="204"/>
      <c r="N262" s="215"/>
      <c r="O262" s="294" t="e">
        <f t="shared" si="19"/>
        <v>#DIV/0!</v>
      </c>
    </row>
    <row r="263" spans="1:15" ht="38.25" hidden="1" x14ac:dyDescent="0.25">
      <c r="A263" s="59" t="s">
        <v>5</v>
      </c>
      <c r="B263" s="285" t="s">
        <v>423</v>
      </c>
      <c r="C263" s="65" t="s">
        <v>247</v>
      </c>
      <c r="D263" s="213"/>
      <c r="E263" s="214"/>
      <c r="F263" s="294" t="e">
        <f t="shared" si="16"/>
        <v>#DIV/0!</v>
      </c>
      <c r="G263" s="204"/>
      <c r="H263" s="204"/>
      <c r="I263" s="294" t="e">
        <f t="shared" si="17"/>
        <v>#DIV/0!</v>
      </c>
      <c r="J263" s="215"/>
      <c r="K263" s="215"/>
      <c r="L263" s="294" t="e">
        <f t="shared" si="18"/>
        <v>#DIV/0!</v>
      </c>
      <c r="M263" s="204"/>
      <c r="N263" s="215"/>
      <c r="O263" s="294" t="e">
        <f t="shared" si="19"/>
        <v>#DIV/0!</v>
      </c>
    </row>
    <row r="264" spans="1:15" ht="38.25" hidden="1" x14ac:dyDescent="0.25">
      <c r="A264" s="59" t="s">
        <v>5</v>
      </c>
      <c r="B264" s="285" t="s">
        <v>423</v>
      </c>
      <c r="C264" s="65" t="s">
        <v>248</v>
      </c>
      <c r="D264" s="213"/>
      <c r="E264" s="214"/>
      <c r="F264" s="294" t="e">
        <f t="shared" si="16"/>
        <v>#DIV/0!</v>
      </c>
      <c r="G264" s="204"/>
      <c r="H264" s="204"/>
      <c r="I264" s="294" t="e">
        <f t="shared" si="17"/>
        <v>#DIV/0!</v>
      </c>
      <c r="J264" s="215"/>
      <c r="K264" s="215"/>
      <c r="L264" s="294" t="e">
        <f t="shared" si="18"/>
        <v>#DIV/0!</v>
      </c>
      <c r="M264" s="204"/>
      <c r="N264" s="215"/>
      <c r="O264" s="294" t="e">
        <f t="shared" si="19"/>
        <v>#DIV/0!</v>
      </c>
    </row>
    <row r="265" spans="1:15" ht="38.25" hidden="1" x14ac:dyDescent="0.25">
      <c r="A265" s="59" t="s">
        <v>5</v>
      </c>
      <c r="B265" s="285" t="s">
        <v>423</v>
      </c>
      <c r="C265" s="65" t="s">
        <v>249</v>
      </c>
      <c r="D265" s="213"/>
      <c r="E265" s="214"/>
      <c r="F265" s="294" t="e">
        <f t="shared" si="16"/>
        <v>#DIV/0!</v>
      </c>
      <c r="G265" s="204"/>
      <c r="H265" s="204"/>
      <c r="I265" s="294" t="e">
        <f t="shared" si="17"/>
        <v>#DIV/0!</v>
      </c>
      <c r="J265" s="215"/>
      <c r="K265" s="215"/>
      <c r="L265" s="294" t="e">
        <f t="shared" si="18"/>
        <v>#DIV/0!</v>
      </c>
      <c r="M265" s="204"/>
      <c r="N265" s="215"/>
      <c r="O265" s="294" t="e">
        <f t="shared" si="19"/>
        <v>#DIV/0!</v>
      </c>
    </row>
    <row r="266" spans="1:15" ht="38.25" hidden="1" x14ac:dyDescent="0.25">
      <c r="A266" s="59" t="s">
        <v>5</v>
      </c>
      <c r="B266" s="285" t="s">
        <v>423</v>
      </c>
      <c r="C266" s="65" t="s">
        <v>250</v>
      </c>
      <c r="D266" s="213"/>
      <c r="E266" s="214"/>
      <c r="F266" s="294" t="e">
        <f t="shared" si="16"/>
        <v>#DIV/0!</v>
      </c>
      <c r="G266" s="204"/>
      <c r="H266" s="204"/>
      <c r="I266" s="294" t="e">
        <f t="shared" si="17"/>
        <v>#DIV/0!</v>
      </c>
      <c r="J266" s="215"/>
      <c r="K266" s="215"/>
      <c r="L266" s="294" t="e">
        <f t="shared" si="18"/>
        <v>#DIV/0!</v>
      </c>
      <c r="M266" s="204"/>
      <c r="N266" s="215"/>
      <c r="O266" s="294" t="e">
        <f t="shared" si="19"/>
        <v>#DIV/0!</v>
      </c>
    </row>
    <row r="267" spans="1:15" ht="38.25" hidden="1" x14ac:dyDescent="0.25">
      <c r="A267" s="59" t="s">
        <v>5</v>
      </c>
      <c r="B267" s="285" t="s">
        <v>423</v>
      </c>
      <c r="C267" s="65" t="s">
        <v>251</v>
      </c>
      <c r="D267" s="213"/>
      <c r="E267" s="214"/>
      <c r="F267" s="294" t="e">
        <f t="shared" si="16"/>
        <v>#DIV/0!</v>
      </c>
      <c r="G267" s="204"/>
      <c r="H267" s="204"/>
      <c r="I267" s="294" t="e">
        <f t="shared" si="17"/>
        <v>#DIV/0!</v>
      </c>
      <c r="J267" s="215"/>
      <c r="K267" s="215"/>
      <c r="L267" s="294" t="e">
        <f t="shared" si="18"/>
        <v>#DIV/0!</v>
      </c>
      <c r="M267" s="204"/>
      <c r="N267" s="215"/>
      <c r="O267" s="294" t="e">
        <f t="shared" si="19"/>
        <v>#DIV/0!</v>
      </c>
    </row>
    <row r="268" spans="1:15" s="75" customFormat="1" ht="38.25" hidden="1" x14ac:dyDescent="0.2">
      <c r="A268" s="71" t="s">
        <v>5</v>
      </c>
      <c r="B268" s="71" t="s">
        <v>424</v>
      </c>
      <c r="C268" s="71" t="s">
        <v>252</v>
      </c>
      <c r="D268" s="228"/>
      <c r="E268" s="229"/>
      <c r="F268" s="321" t="e">
        <f t="shared" si="16"/>
        <v>#DIV/0!</v>
      </c>
      <c r="G268" s="228"/>
      <c r="H268" s="228"/>
      <c r="I268" s="321" t="e">
        <f t="shared" si="17"/>
        <v>#DIV/0!</v>
      </c>
      <c r="J268" s="229"/>
      <c r="K268" s="229"/>
      <c r="L268" s="321" t="e">
        <f t="shared" si="18"/>
        <v>#DIV/0!</v>
      </c>
      <c r="M268" s="228"/>
      <c r="N268" s="229"/>
      <c r="O268" s="321" t="e">
        <f t="shared" si="19"/>
        <v>#DIV/0!</v>
      </c>
    </row>
    <row r="269" spans="1:15" s="75" customFormat="1" ht="38.25" hidden="1" x14ac:dyDescent="0.2">
      <c r="A269" s="71" t="s">
        <v>5</v>
      </c>
      <c r="B269" s="71" t="s">
        <v>424</v>
      </c>
      <c r="C269" s="71" t="s">
        <v>253</v>
      </c>
      <c r="D269" s="228"/>
      <c r="E269" s="229"/>
      <c r="F269" s="321" t="e">
        <f t="shared" si="16"/>
        <v>#DIV/0!</v>
      </c>
      <c r="G269" s="228"/>
      <c r="H269" s="228"/>
      <c r="I269" s="321" t="e">
        <f t="shared" si="17"/>
        <v>#DIV/0!</v>
      </c>
      <c r="J269" s="229"/>
      <c r="K269" s="229"/>
      <c r="L269" s="321" t="e">
        <f t="shared" si="18"/>
        <v>#DIV/0!</v>
      </c>
      <c r="M269" s="228"/>
      <c r="N269" s="229"/>
      <c r="O269" s="321" t="e">
        <f t="shared" si="19"/>
        <v>#DIV/0!</v>
      </c>
    </row>
    <row r="270" spans="1:15" s="75" customFormat="1" ht="38.25" hidden="1" x14ac:dyDescent="0.2">
      <c r="A270" s="71" t="s">
        <v>5</v>
      </c>
      <c r="B270" s="71" t="s">
        <v>424</v>
      </c>
      <c r="C270" s="71" t="s">
        <v>254</v>
      </c>
      <c r="D270" s="228"/>
      <c r="E270" s="229"/>
      <c r="F270" s="321" t="e">
        <f t="shared" si="16"/>
        <v>#DIV/0!</v>
      </c>
      <c r="G270" s="228"/>
      <c r="H270" s="228"/>
      <c r="I270" s="321" t="e">
        <f t="shared" si="17"/>
        <v>#DIV/0!</v>
      </c>
      <c r="J270" s="229"/>
      <c r="K270" s="229"/>
      <c r="L270" s="321" t="e">
        <f t="shared" si="18"/>
        <v>#DIV/0!</v>
      </c>
      <c r="M270" s="228"/>
      <c r="N270" s="229"/>
      <c r="O270" s="321" t="e">
        <f t="shared" si="19"/>
        <v>#DIV/0!</v>
      </c>
    </row>
    <row r="271" spans="1:15" ht="38.25" hidden="1" x14ac:dyDescent="0.25">
      <c r="A271" s="59" t="s">
        <v>5</v>
      </c>
      <c r="B271" s="285" t="s">
        <v>423</v>
      </c>
      <c r="C271" s="65" t="s">
        <v>255</v>
      </c>
      <c r="D271" s="213"/>
      <c r="E271" s="214"/>
      <c r="F271" s="294" t="e">
        <f t="shared" si="16"/>
        <v>#DIV/0!</v>
      </c>
      <c r="G271" s="204"/>
      <c r="H271" s="204"/>
      <c r="I271" s="294" t="e">
        <f t="shared" si="17"/>
        <v>#DIV/0!</v>
      </c>
      <c r="J271" s="215"/>
      <c r="K271" s="215"/>
      <c r="L271" s="294" t="e">
        <f t="shared" si="18"/>
        <v>#DIV/0!</v>
      </c>
      <c r="M271" s="204"/>
      <c r="N271" s="215"/>
      <c r="O271" s="294" t="e">
        <f t="shared" si="19"/>
        <v>#DIV/0!</v>
      </c>
    </row>
    <row r="272" spans="1:15" s="75" customFormat="1" ht="38.25" hidden="1" x14ac:dyDescent="0.2">
      <c r="A272" s="71" t="s">
        <v>10</v>
      </c>
      <c r="B272" s="71" t="s">
        <v>426</v>
      </c>
      <c r="C272" s="71" t="s">
        <v>256</v>
      </c>
      <c r="D272" s="228"/>
      <c r="E272" s="229"/>
      <c r="F272" s="321" t="e">
        <f t="shared" si="16"/>
        <v>#DIV/0!</v>
      </c>
      <c r="G272" s="228"/>
      <c r="H272" s="228"/>
      <c r="I272" s="321" t="e">
        <f t="shared" si="17"/>
        <v>#DIV/0!</v>
      </c>
      <c r="J272" s="229"/>
      <c r="K272" s="229"/>
      <c r="L272" s="321" t="e">
        <f t="shared" si="18"/>
        <v>#DIV/0!</v>
      </c>
      <c r="M272" s="228"/>
      <c r="N272" s="229"/>
      <c r="O272" s="321" t="e">
        <f t="shared" si="19"/>
        <v>#DIV/0!</v>
      </c>
    </row>
    <row r="273" spans="1:15" s="75" customFormat="1" ht="38.25" hidden="1" x14ac:dyDescent="0.2">
      <c r="A273" s="71" t="s">
        <v>10</v>
      </c>
      <c r="B273" s="71" t="s">
        <v>427</v>
      </c>
      <c r="C273" s="71" t="s">
        <v>257</v>
      </c>
      <c r="D273" s="228"/>
      <c r="E273" s="229"/>
      <c r="F273" s="321" t="e">
        <f t="shared" si="16"/>
        <v>#DIV/0!</v>
      </c>
      <c r="G273" s="228"/>
      <c r="H273" s="228"/>
      <c r="I273" s="321" t="e">
        <f t="shared" si="17"/>
        <v>#DIV/0!</v>
      </c>
      <c r="J273" s="229"/>
      <c r="K273" s="229"/>
      <c r="L273" s="321" t="e">
        <f t="shared" si="18"/>
        <v>#DIV/0!</v>
      </c>
      <c r="M273" s="228"/>
      <c r="N273" s="229"/>
      <c r="O273" s="321" t="e">
        <f t="shared" si="19"/>
        <v>#DIV/0!</v>
      </c>
    </row>
    <row r="274" spans="1:15" ht="38.25" hidden="1" x14ac:dyDescent="0.25">
      <c r="A274" s="153" t="s">
        <v>10</v>
      </c>
      <c r="B274" s="286" t="s">
        <v>428</v>
      </c>
      <c r="C274" s="100" t="s">
        <v>258</v>
      </c>
      <c r="D274" s="209"/>
      <c r="E274" s="210"/>
      <c r="F274" s="294" t="e">
        <f t="shared" si="16"/>
        <v>#DIV/0!</v>
      </c>
      <c r="G274" s="208"/>
      <c r="H274" s="208"/>
      <c r="I274" s="294" t="e">
        <f t="shared" si="17"/>
        <v>#DIV/0!</v>
      </c>
      <c r="J274" s="211"/>
      <c r="K274" s="211"/>
      <c r="L274" s="294" t="e">
        <f t="shared" si="18"/>
        <v>#DIV/0!</v>
      </c>
      <c r="M274" s="212"/>
      <c r="N274" s="211"/>
      <c r="O274" s="294" t="e">
        <f t="shared" si="19"/>
        <v>#DIV/0!</v>
      </c>
    </row>
    <row r="275" spans="1:15" s="75" customFormat="1" ht="38.25" hidden="1" x14ac:dyDescent="0.2">
      <c r="A275" s="71" t="s">
        <v>10</v>
      </c>
      <c r="B275" s="71" t="s">
        <v>425</v>
      </c>
      <c r="C275" s="71" t="s">
        <v>259</v>
      </c>
      <c r="D275" s="228"/>
      <c r="E275" s="229"/>
      <c r="F275" s="321" t="e">
        <f t="shared" si="16"/>
        <v>#DIV/0!</v>
      </c>
      <c r="G275" s="228"/>
      <c r="H275" s="228"/>
      <c r="I275" s="321" t="e">
        <f t="shared" si="17"/>
        <v>#DIV/0!</v>
      </c>
      <c r="J275" s="229"/>
      <c r="K275" s="229"/>
      <c r="L275" s="321" t="e">
        <f t="shared" si="18"/>
        <v>#DIV/0!</v>
      </c>
      <c r="M275" s="228"/>
      <c r="N275" s="229"/>
      <c r="O275" s="321" t="e">
        <f t="shared" si="19"/>
        <v>#DIV/0!</v>
      </c>
    </row>
    <row r="276" spans="1:15" ht="38.25" hidden="1" x14ac:dyDescent="0.25">
      <c r="A276" s="153" t="s">
        <v>10</v>
      </c>
      <c r="B276" s="286" t="s">
        <v>428</v>
      </c>
      <c r="C276" s="100" t="s">
        <v>260</v>
      </c>
      <c r="D276" s="209"/>
      <c r="E276" s="210"/>
      <c r="F276" s="294" t="e">
        <f t="shared" si="16"/>
        <v>#DIV/0!</v>
      </c>
      <c r="G276" s="208"/>
      <c r="H276" s="208"/>
      <c r="I276" s="294" t="e">
        <f t="shared" si="17"/>
        <v>#DIV/0!</v>
      </c>
      <c r="J276" s="211"/>
      <c r="K276" s="211"/>
      <c r="L276" s="294" t="e">
        <f t="shared" si="18"/>
        <v>#DIV/0!</v>
      </c>
      <c r="M276" s="212"/>
      <c r="N276" s="211"/>
      <c r="O276" s="294" t="e">
        <f t="shared" si="19"/>
        <v>#DIV/0!</v>
      </c>
    </row>
    <row r="277" spans="1:15" s="75" customFormat="1" ht="38.25" hidden="1" x14ac:dyDescent="0.2">
      <c r="A277" s="71" t="s">
        <v>10</v>
      </c>
      <c r="B277" s="71" t="s">
        <v>427</v>
      </c>
      <c r="C277" s="71" t="s">
        <v>261</v>
      </c>
      <c r="D277" s="228"/>
      <c r="E277" s="229"/>
      <c r="F277" s="321" t="e">
        <f t="shared" si="16"/>
        <v>#DIV/0!</v>
      </c>
      <c r="G277" s="228"/>
      <c r="H277" s="228"/>
      <c r="I277" s="321" t="e">
        <f t="shared" si="17"/>
        <v>#DIV/0!</v>
      </c>
      <c r="J277" s="229"/>
      <c r="K277" s="229"/>
      <c r="L277" s="321" t="e">
        <f t="shared" si="18"/>
        <v>#DIV/0!</v>
      </c>
      <c r="M277" s="228"/>
      <c r="N277" s="229"/>
      <c r="O277" s="321" t="e">
        <f t="shared" si="19"/>
        <v>#DIV/0!</v>
      </c>
    </row>
    <row r="278" spans="1:15" s="75" customFormat="1" ht="38.25" hidden="1" x14ac:dyDescent="0.2">
      <c r="A278" s="71" t="s">
        <v>10</v>
      </c>
      <c r="B278" s="71" t="s">
        <v>427</v>
      </c>
      <c r="C278" s="71" t="s">
        <v>262</v>
      </c>
      <c r="D278" s="228"/>
      <c r="E278" s="229"/>
      <c r="F278" s="321" t="e">
        <f t="shared" si="16"/>
        <v>#DIV/0!</v>
      </c>
      <c r="G278" s="228"/>
      <c r="H278" s="228"/>
      <c r="I278" s="321" t="e">
        <f t="shared" si="17"/>
        <v>#DIV/0!</v>
      </c>
      <c r="J278" s="229"/>
      <c r="K278" s="229"/>
      <c r="L278" s="321" t="e">
        <f t="shared" si="18"/>
        <v>#DIV/0!</v>
      </c>
      <c r="M278" s="228"/>
      <c r="N278" s="229"/>
      <c r="O278" s="321" t="e">
        <f t="shared" si="19"/>
        <v>#DIV/0!</v>
      </c>
    </row>
    <row r="279" spans="1:15" s="75" customFormat="1" ht="38.25" hidden="1" x14ac:dyDescent="0.2">
      <c r="A279" s="71" t="s">
        <v>16</v>
      </c>
      <c r="B279" s="71" t="s">
        <v>430</v>
      </c>
      <c r="C279" s="71" t="s">
        <v>263</v>
      </c>
      <c r="D279" s="228"/>
      <c r="E279" s="229"/>
      <c r="F279" s="321" t="e">
        <f t="shared" si="16"/>
        <v>#DIV/0!</v>
      </c>
      <c r="G279" s="228"/>
      <c r="H279" s="228"/>
      <c r="I279" s="321" t="e">
        <f t="shared" si="17"/>
        <v>#DIV/0!</v>
      </c>
      <c r="J279" s="229"/>
      <c r="K279" s="229"/>
      <c r="L279" s="321" t="e">
        <f t="shared" si="18"/>
        <v>#DIV/0!</v>
      </c>
      <c r="M279" s="228"/>
      <c r="N279" s="229"/>
      <c r="O279" s="321" t="e">
        <f t="shared" si="19"/>
        <v>#DIV/0!</v>
      </c>
    </row>
    <row r="280" spans="1:15" s="39" customFormat="1" ht="51" hidden="1" x14ac:dyDescent="0.25">
      <c r="A280" s="283" t="s">
        <v>16</v>
      </c>
      <c r="B280" s="288" t="s">
        <v>429</v>
      </c>
      <c r="C280" s="96" t="s">
        <v>2319</v>
      </c>
      <c r="D280" s="674"/>
      <c r="E280" s="675"/>
      <c r="F280" s="598" t="e">
        <f t="shared" si="16"/>
        <v>#DIV/0!</v>
      </c>
      <c r="G280" s="597"/>
      <c r="H280" s="597"/>
      <c r="I280" s="598" t="e">
        <f t="shared" si="17"/>
        <v>#DIV/0!</v>
      </c>
      <c r="J280" s="426"/>
      <c r="K280" s="426"/>
      <c r="L280" s="598"/>
      <c r="M280" s="597"/>
      <c r="N280" s="426"/>
      <c r="O280" s="598" t="e">
        <f>(N280/M280)*100</f>
        <v>#DIV/0!</v>
      </c>
    </row>
    <row r="281" spans="1:15" ht="51" hidden="1" x14ac:dyDescent="0.25">
      <c r="A281" s="325" t="s">
        <v>16</v>
      </c>
      <c r="B281" s="668" t="s">
        <v>429</v>
      </c>
      <c r="C281" s="676" t="s">
        <v>264</v>
      </c>
      <c r="D281" s="674"/>
      <c r="E281" s="675"/>
      <c r="F281" s="598" t="e">
        <f t="shared" si="16"/>
        <v>#DIV/0!</v>
      </c>
      <c r="G281" s="597"/>
      <c r="H281" s="597"/>
      <c r="I281" s="598" t="e">
        <f t="shared" si="17"/>
        <v>#DIV/0!</v>
      </c>
      <c r="J281" s="426"/>
      <c r="K281" s="426"/>
      <c r="L281" s="598" t="e">
        <f>(K281/J281)*100</f>
        <v>#DIV/0!</v>
      </c>
      <c r="M281" s="597"/>
      <c r="N281" s="426"/>
      <c r="O281" s="598" t="e">
        <f>(N281/M281)*100</f>
        <v>#DIV/0!</v>
      </c>
    </row>
    <row r="282" spans="1:15" ht="51" hidden="1" x14ac:dyDescent="0.25">
      <c r="A282" s="325" t="s">
        <v>16</v>
      </c>
      <c r="B282" s="668" t="s">
        <v>429</v>
      </c>
      <c r="C282" s="676" t="s">
        <v>265</v>
      </c>
      <c r="D282" s="674"/>
      <c r="E282" s="675"/>
      <c r="F282" s="598" t="e">
        <f t="shared" si="16"/>
        <v>#DIV/0!</v>
      </c>
      <c r="G282" s="597"/>
      <c r="H282" s="597"/>
      <c r="I282" s="598" t="e">
        <f t="shared" si="17"/>
        <v>#DIV/0!</v>
      </c>
      <c r="J282" s="426"/>
      <c r="K282" s="426"/>
      <c r="L282" s="598"/>
      <c r="M282" s="597"/>
      <c r="N282" s="426"/>
      <c r="O282" s="598" t="e">
        <f>(N282/M282)*100</f>
        <v>#DIV/0!</v>
      </c>
    </row>
    <row r="283" spans="1:15" ht="51" hidden="1" x14ac:dyDescent="0.25">
      <c r="A283" s="325" t="s">
        <v>16</v>
      </c>
      <c r="B283" s="668" t="s">
        <v>429</v>
      </c>
      <c r="C283" s="676" t="s">
        <v>266</v>
      </c>
      <c r="D283" s="674"/>
      <c r="E283" s="675"/>
      <c r="F283" s="598" t="e">
        <f t="shared" si="16"/>
        <v>#DIV/0!</v>
      </c>
      <c r="G283" s="597"/>
      <c r="H283" s="597"/>
      <c r="I283" s="598" t="e">
        <f t="shared" si="17"/>
        <v>#DIV/0!</v>
      </c>
      <c r="J283" s="426"/>
      <c r="K283" s="426"/>
      <c r="L283" s="598"/>
      <c r="M283" s="597"/>
      <c r="N283" s="426"/>
      <c r="O283" s="598"/>
    </row>
    <row r="284" spans="1:15" ht="51" hidden="1" x14ac:dyDescent="0.25">
      <c r="A284" s="325" t="s">
        <v>16</v>
      </c>
      <c r="B284" s="668" t="s">
        <v>429</v>
      </c>
      <c r="C284" s="676" t="s">
        <v>267</v>
      </c>
      <c r="D284" s="674"/>
      <c r="E284" s="675"/>
      <c r="F284" s="598" t="e">
        <f t="shared" si="16"/>
        <v>#DIV/0!</v>
      </c>
      <c r="G284" s="597"/>
      <c r="H284" s="597"/>
      <c r="I284" s="598" t="e">
        <f t="shared" si="17"/>
        <v>#DIV/0!</v>
      </c>
      <c r="J284" s="426"/>
      <c r="K284" s="426"/>
      <c r="L284" s="598"/>
      <c r="M284" s="597"/>
      <c r="N284" s="426"/>
      <c r="O284" s="598"/>
    </row>
    <row r="285" spans="1:15" ht="51" hidden="1" x14ac:dyDescent="0.25">
      <c r="A285" s="325" t="s">
        <v>16</v>
      </c>
      <c r="B285" s="668" t="s">
        <v>429</v>
      </c>
      <c r="C285" s="676" t="s">
        <v>268</v>
      </c>
      <c r="D285" s="674"/>
      <c r="E285" s="675"/>
      <c r="F285" s="598" t="e">
        <f t="shared" si="16"/>
        <v>#DIV/0!</v>
      </c>
      <c r="G285" s="597"/>
      <c r="H285" s="597"/>
      <c r="I285" s="598" t="e">
        <f t="shared" si="17"/>
        <v>#DIV/0!</v>
      </c>
      <c r="J285" s="426"/>
      <c r="K285" s="426"/>
      <c r="L285" s="598"/>
      <c r="M285" s="597"/>
      <c r="N285" s="426"/>
      <c r="O285" s="598"/>
    </row>
    <row r="286" spans="1:15" ht="51" hidden="1" x14ac:dyDescent="0.25">
      <c r="A286" s="325" t="s">
        <v>16</v>
      </c>
      <c r="B286" s="668" t="s">
        <v>429</v>
      </c>
      <c r="C286" s="676" t="s">
        <v>269</v>
      </c>
      <c r="D286" s="674"/>
      <c r="E286" s="675"/>
      <c r="F286" s="598" t="e">
        <f t="shared" si="16"/>
        <v>#DIV/0!</v>
      </c>
      <c r="G286" s="597"/>
      <c r="H286" s="597"/>
      <c r="I286" s="598" t="e">
        <f t="shared" si="17"/>
        <v>#DIV/0!</v>
      </c>
      <c r="J286" s="426"/>
      <c r="K286" s="426"/>
      <c r="L286" s="598"/>
      <c r="M286" s="597"/>
      <c r="N286" s="426"/>
      <c r="O286" s="598"/>
    </row>
    <row r="287" spans="1:15" ht="51" hidden="1" x14ac:dyDescent="0.25">
      <c r="A287" s="325" t="s">
        <v>16</v>
      </c>
      <c r="B287" s="668" t="s">
        <v>429</v>
      </c>
      <c r="C287" s="676" t="s">
        <v>270</v>
      </c>
      <c r="D287" s="674"/>
      <c r="E287" s="675"/>
      <c r="F287" s="598" t="e">
        <f t="shared" si="16"/>
        <v>#DIV/0!</v>
      </c>
      <c r="G287" s="597"/>
      <c r="H287" s="597"/>
      <c r="I287" s="598" t="e">
        <f t="shared" si="17"/>
        <v>#DIV/0!</v>
      </c>
      <c r="J287" s="426"/>
      <c r="K287" s="426"/>
      <c r="L287" s="598"/>
      <c r="M287" s="597"/>
      <c r="N287" s="426"/>
      <c r="O287" s="598"/>
    </row>
    <row r="288" spans="1:15" ht="51" hidden="1" x14ac:dyDescent="0.25">
      <c r="A288" s="325" t="s">
        <v>16</v>
      </c>
      <c r="B288" s="668" t="s">
        <v>429</v>
      </c>
      <c r="C288" s="676" t="s">
        <v>271</v>
      </c>
      <c r="D288" s="674"/>
      <c r="E288" s="675"/>
      <c r="F288" s="598" t="e">
        <f t="shared" si="16"/>
        <v>#DIV/0!</v>
      </c>
      <c r="G288" s="597"/>
      <c r="H288" s="597"/>
      <c r="I288" s="598" t="e">
        <f t="shared" si="17"/>
        <v>#DIV/0!</v>
      </c>
      <c r="J288" s="426"/>
      <c r="K288" s="426"/>
      <c r="L288" s="598" t="e">
        <f t="shared" ref="L288" si="20">(K288/J288)*100</f>
        <v>#DIV/0!</v>
      </c>
      <c r="M288" s="597"/>
      <c r="N288" s="426"/>
      <c r="O288" s="598"/>
    </row>
    <row r="289" spans="1:15" s="75" customFormat="1" ht="38.25" hidden="1" x14ac:dyDescent="0.2">
      <c r="A289" s="71" t="s">
        <v>16</v>
      </c>
      <c r="B289" s="559" t="s">
        <v>431</v>
      </c>
      <c r="C289" s="71" t="s">
        <v>272</v>
      </c>
      <c r="D289" s="228"/>
      <c r="E289" s="229"/>
      <c r="F289" s="321" t="e">
        <f t="shared" si="16"/>
        <v>#DIV/0!</v>
      </c>
      <c r="G289" s="560"/>
      <c r="H289" s="560"/>
      <c r="I289" s="321" t="e">
        <f t="shared" si="17"/>
        <v>#DIV/0!</v>
      </c>
      <c r="J289" s="229"/>
      <c r="K289" s="229"/>
      <c r="L289" s="321" t="e">
        <f t="shared" si="18"/>
        <v>#DIV/0!</v>
      </c>
      <c r="M289" s="228"/>
      <c r="N289" s="229"/>
      <c r="O289" s="321" t="e">
        <f t="shared" si="19"/>
        <v>#DIV/0!</v>
      </c>
    </row>
    <row r="290" spans="1:15" s="75" customFormat="1" ht="38.25" hidden="1" x14ac:dyDescent="0.2">
      <c r="A290" s="71" t="s">
        <v>16</v>
      </c>
      <c r="B290" s="559" t="s">
        <v>431</v>
      </c>
      <c r="C290" s="71" t="s">
        <v>273</v>
      </c>
      <c r="D290" s="228"/>
      <c r="E290" s="405"/>
      <c r="F290" s="321" t="e">
        <f t="shared" si="16"/>
        <v>#DIV/0!</v>
      </c>
      <c r="G290" s="228"/>
      <c r="H290" s="228"/>
      <c r="I290" s="321" t="e">
        <f t="shared" si="17"/>
        <v>#DIV/0!</v>
      </c>
      <c r="J290" s="405"/>
      <c r="K290" s="229"/>
      <c r="L290" s="321" t="e">
        <f t="shared" si="18"/>
        <v>#DIV/0!</v>
      </c>
      <c r="M290" s="228"/>
      <c r="N290" s="229"/>
      <c r="O290" s="321" t="e">
        <f t="shared" si="19"/>
        <v>#DIV/0!</v>
      </c>
    </row>
    <row r="291" spans="1:15" ht="38.25" hidden="1" x14ac:dyDescent="0.25">
      <c r="A291" s="71" t="s">
        <v>16</v>
      </c>
      <c r="B291" s="285" t="s">
        <v>432</v>
      </c>
      <c r="C291" s="4" t="s">
        <v>273</v>
      </c>
      <c r="D291" s="206"/>
      <c r="E291" s="205"/>
      <c r="F291" s="294" t="e">
        <f t="shared" si="16"/>
        <v>#DIV/0!</v>
      </c>
      <c r="G291" s="204"/>
      <c r="H291" s="204"/>
      <c r="I291" s="294" t="e">
        <f t="shared" si="17"/>
        <v>#DIV/0!</v>
      </c>
      <c r="J291" s="205"/>
      <c r="K291" s="207"/>
      <c r="L291" s="294" t="e">
        <f t="shared" si="18"/>
        <v>#DIV/0!</v>
      </c>
      <c r="M291" s="208"/>
      <c r="N291" s="207"/>
      <c r="O291" s="294" t="e">
        <f t="shared" si="19"/>
        <v>#DIV/0!</v>
      </c>
    </row>
    <row r="292" spans="1:15" ht="51" hidden="1" x14ac:dyDescent="0.25">
      <c r="A292" s="71" t="s">
        <v>16</v>
      </c>
      <c r="B292" s="285" t="s">
        <v>2058</v>
      </c>
      <c r="C292" s="4" t="s">
        <v>273</v>
      </c>
      <c r="D292" s="206"/>
      <c r="E292" s="205"/>
      <c r="F292" s="294" t="e">
        <f t="shared" si="16"/>
        <v>#DIV/0!</v>
      </c>
      <c r="G292" s="204"/>
      <c r="H292" s="204"/>
      <c r="I292" s="294" t="e">
        <f t="shared" si="17"/>
        <v>#DIV/0!</v>
      </c>
      <c r="J292" s="205"/>
      <c r="K292" s="207"/>
      <c r="L292" s="294" t="e">
        <f t="shared" si="18"/>
        <v>#DIV/0!</v>
      </c>
      <c r="M292" s="208"/>
      <c r="N292" s="207"/>
      <c r="O292" s="294" t="e">
        <f t="shared" si="19"/>
        <v>#DIV/0!</v>
      </c>
    </row>
    <row r="293" spans="1:15" ht="51" hidden="1" x14ac:dyDescent="0.25">
      <c r="A293" s="325" t="s">
        <v>16</v>
      </c>
      <c r="B293" s="668" t="s">
        <v>429</v>
      </c>
      <c r="C293" s="676" t="s">
        <v>273</v>
      </c>
      <c r="D293" s="255"/>
      <c r="E293" s="675"/>
      <c r="F293" s="598" t="e">
        <f t="shared" si="16"/>
        <v>#DIV/0!</v>
      </c>
      <c r="G293" s="597"/>
      <c r="H293" s="597"/>
      <c r="I293" s="598" t="e">
        <f t="shared" si="17"/>
        <v>#DIV/0!</v>
      </c>
      <c r="J293" s="426"/>
      <c r="K293" s="426"/>
      <c r="L293" s="598" t="e">
        <f t="shared" si="18"/>
        <v>#DIV/0!</v>
      </c>
      <c r="M293" s="597"/>
      <c r="N293" s="426"/>
      <c r="O293" s="598"/>
    </row>
    <row r="294" spans="1:15" ht="51" hidden="1" x14ac:dyDescent="0.25">
      <c r="A294" s="325" t="s">
        <v>16</v>
      </c>
      <c r="B294" s="668" t="s">
        <v>429</v>
      </c>
      <c r="C294" s="676" t="s">
        <v>274</v>
      </c>
      <c r="D294" s="674"/>
      <c r="E294" s="675"/>
      <c r="F294" s="598" t="e">
        <f t="shared" si="16"/>
        <v>#DIV/0!</v>
      </c>
      <c r="G294" s="597"/>
      <c r="H294" s="597"/>
      <c r="I294" s="598" t="e">
        <f t="shared" si="17"/>
        <v>#DIV/0!</v>
      </c>
      <c r="J294" s="426"/>
      <c r="K294" s="426"/>
      <c r="L294" s="598" t="e">
        <f t="shared" si="18"/>
        <v>#DIV/0!</v>
      </c>
      <c r="M294" s="597"/>
      <c r="N294" s="426"/>
      <c r="O294" s="598"/>
    </row>
    <row r="295" spans="1:15" ht="51" hidden="1" x14ac:dyDescent="0.25">
      <c r="A295" s="325" t="s">
        <v>16</v>
      </c>
      <c r="B295" s="668" t="s">
        <v>429</v>
      </c>
      <c r="C295" s="676" t="s">
        <v>275</v>
      </c>
      <c r="D295" s="674"/>
      <c r="E295" s="675"/>
      <c r="F295" s="598" t="e">
        <f t="shared" si="16"/>
        <v>#DIV/0!</v>
      </c>
      <c r="G295" s="597"/>
      <c r="H295" s="597"/>
      <c r="I295" s="598" t="e">
        <f t="shared" si="17"/>
        <v>#DIV/0!</v>
      </c>
      <c r="J295" s="426"/>
      <c r="K295" s="426"/>
      <c r="L295" s="598"/>
      <c r="M295" s="597"/>
      <c r="N295" s="426"/>
      <c r="O295" s="598" t="e">
        <f>(N295/M295)*100</f>
        <v>#DIV/0!</v>
      </c>
    </row>
    <row r="296" spans="1:15" ht="51" hidden="1" x14ac:dyDescent="0.25">
      <c r="A296" s="325" t="s">
        <v>16</v>
      </c>
      <c r="B296" s="668" t="s">
        <v>429</v>
      </c>
      <c r="C296" s="676" t="s">
        <v>276</v>
      </c>
      <c r="D296" s="674"/>
      <c r="E296" s="675"/>
      <c r="F296" s="598" t="e">
        <f t="shared" si="16"/>
        <v>#DIV/0!</v>
      </c>
      <c r="G296" s="597"/>
      <c r="H296" s="597"/>
      <c r="I296" s="598" t="e">
        <f t="shared" si="17"/>
        <v>#DIV/0!</v>
      </c>
      <c r="J296" s="426"/>
      <c r="K296" s="426"/>
      <c r="L296" s="598"/>
      <c r="M296" s="597"/>
      <c r="N296" s="426"/>
      <c r="O296" s="598"/>
    </row>
    <row r="297" spans="1:15" ht="51" hidden="1" x14ac:dyDescent="0.25">
      <c r="A297" s="325" t="s">
        <v>16</v>
      </c>
      <c r="B297" s="668" t="s">
        <v>429</v>
      </c>
      <c r="C297" s="676" t="s">
        <v>277</v>
      </c>
      <c r="D297" s="674"/>
      <c r="E297" s="675"/>
      <c r="F297" s="598" t="e">
        <f t="shared" si="16"/>
        <v>#DIV/0!</v>
      </c>
      <c r="G297" s="597"/>
      <c r="H297" s="597"/>
      <c r="I297" s="598" t="e">
        <f t="shared" si="17"/>
        <v>#DIV/0!</v>
      </c>
      <c r="J297" s="426"/>
      <c r="K297" s="426"/>
      <c r="L297" s="598"/>
      <c r="M297" s="597"/>
      <c r="N297" s="426"/>
      <c r="O297" s="598"/>
    </row>
    <row r="298" spans="1:15" ht="51" hidden="1" x14ac:dyDescent="0.25">
      <c r="A298" s="325" t="s">
        <v>16</v>
      </c>
      <c r="B298" s="668" t="s">
        <v>429</v>
      </c>
      <c r="C298" s="676" t="s">
        <v>278</v>
      </c>
      <c r="D298" s="674"/>
      <c r="E298" s="675"/>
      <c r="F298" s="598" t="e">
        <f t="shared" si="16"/>
        <v>#DIV/0!</v>
      </c>
      <c r="G298" s="597"/>
      <c r="H298" s="597"/>
      <c r="I298" s="598" t="e">
        <f t="shared" si="17"/>
        <v>#DIV/0!</v>
      </c>
      <c r="J298" s="426"/>
      <c r="K298" s="426"/>
      <c r="L298" s="598"/>
      <c r="M298" s="597"/>
      <c r="N298" s="426"/>
      <c r="O298" s="598"/>
    </row>
    <row r="299" spans="1:15" s="75" customFormat="1" ht="38.25" hidden="1" x14ac:dyDescent="0.2">
      <c r="A299" s="71" t="s">
        <v>16</v>
      </c>
      <c r="B299" s="71" t="s">
        <v>433</v>
      </c>
      <c r="C299" s="71" t="s">
        <v>279</v>
      </c>
      <c r="D299" s="228"/>
      <c r="E299" s="229"/>
      <c r="F299" s="321" t="e">
        <f t="shared" si="16"/>
        <v>#DIV/0!</v>
      </c>
      <c r="G299" s="228"/>
      <c r="H299" s="228"/>
      <c r="I299" s="321" t="e">
        <f t="shared" si="17"/>
        <v>#DIV/0!</v>
      </c>
      <c r="J299" s="229"/>
      <c r="K299" s="229"/>
      <c r="L299" s="321" t="e">
        <f t="shared" si="18"/>
        <v>#DIV/0!</v>
      </c>
      <c r="M299" s="228"/>
      <c r="N299" s="229"/>
      <c r="O299" s="321" t="e">
        <f t="shared" si="19"/>
        <v>#DIV/0!</v>
      </c>
    </row>
    <row r="300" spans="1:15" ht="51" hidden="1" x14ac:dyDescent="0.25">
      <c r="A300" s="71" t="s">
        <v>13</v>
      </c>
      <c r="B300" s="285" t="s">
        <v>434</v>
      </c>
      <c r="C300" s="4" t="s">
        <v>280</v>
      </c>
      <c r="D300" s="202"/>
      <c r="E300" s="203"/>
      <c r="F300" s="294" t="e">
        <f t="shared" si="16"/>
        <v>#DIV/0!</v>
      </c>
      <c r="G300" s="204"/>
      <c r="H300" s="204"/>
      <c r="I300" s="294" t="e">
        <f t="shared" si="17"/>
        <v>#DIV/0!</v>
      </c>
      <c r="J300" s="207"/>
      <c r="K300" s="207"/>
      <c r="L300" s="294" t="e">
        <f t="shared" si="18"/>
        <v>#DIV/0!</v>
      </c>
      <c r="M300" s="208"/>
      <c r="N300" s="207"/>
      <c r="O300" s="294" t="e">
        <f t="shared" si="19"/>
        <v>#DIV/0!</v>
      </c>
    </row>
    <row r="301" spans="1:15" ht="51" hidden="1" x14ac:dyDescent="0.25">
      <c r="A301" s="71" t="s">
        <v>13</v>
      </c>
      <c r="B301" s="285" t="s">
        <v>435</v>
      </c>
      <c r="C301" s="4" t="s">
        <v>281</v>
      </c>
      <c r="D301" s="202"/>
      <c r="E301" s="203"/>
      <c r="F301" s="294" t="e">
        <f t="shared" si="16"/>
        <v>#DIV/0!</v>
      </c>
      <c r="G301" s="204"/>
      <c r="H301" s="204"/>
      <c r="I301" s="294" t="e">
        <f t="shared" si="17"/>
        <v>#DIV/0!</v>
      </c>
      <c r="J301" s="207"/>
      <c r="K301" s="207"/>
      <c r="L301" s="294" t="e">
        <f t="shared" si="18"/>
        <v>#DIV/0!</v>
      </c>
      <c r="M301" s="208"/>
      <c r="N301" s="207"/>
      <c r="O301" s="294" t="e">
        <f t="shared" si="19"/>
        <v>#DIV/0!</v>
      </c>
    </row>
    <row r="302" spans="1:15" ht="51" hidden="1" x14ac:dyDescent="0.25">
      <c r="A302" s="71" t="s">
        <v>13</v>
      </c>
      <c r="B302" s="285" t="s">
        <v>434</v>
      </c>
      <c r="C302" s="4" t="s">
        <v>282</v>
      </c>
      <c r="D302" s="202"/>
      <c r="E302" s="203"/>
      <c r="F302" s="294" t="e">
        <f t="shared" si="16"/>
        <v>#DIV/0!</v>
      </c>
      <c r="G302" s="204"/>
      <c r="H302" s="204"/>
      <c r="I302" s="294" t="e">
        <f t="shared" si="17"/>
        <v>#DIV/0!</v>
      </c>
      <c r="J302" s="207"/>
      <c r="K302" s="207"/>
      <c r="L302" s="294" t="e">
        <f t="shared" si="18"/>
        <v>#DIV/0!</v>
      </c>
      <c r="M302" s="208"/>
      <c r="N302" s="207"/>
      <c r="O302" s="294" t="e">
        <f t="shared" si="19"/>
        <v>#DIV/0!</v>
      </c>
    </row>
    <row r="303" spans="1:15" s="75" customFormat="1" ht="38.25" hidden="1" x14ac:dyDescent="0.2">
      <c r="A303" s="71" t="s">
        <v>13</v>
      </c>
      <c r="B303" s="71" t="s">
        <v>414</v>
      </c>
      <c r="C303" s="71" t="s">
        <v>283</v>
      </c>
      <c r="D303" s="228"/>
      <c r="E303" s="229"/>
      <c r="F303" s="321" t="e">
        <f t="shared" si="16"/>
        <v>#DIV/0!</v>
      </c>
      <c r="G303" s="228"/>
      <c r="H303" s="228"/>
      <c r="I303" s="321" t="e">
        <f t="shared" si="17"/>
        <v>#DIV/0!</v>
      </c>
      <c r="J303" s="229"/>
      <c r="K303" s="229"/>
      <c r="L303" s="321" t="e">
        <f t="shared" si="18"/>
        <v>#DIV/0!</v>
      </c>
      <c r="M303" s="228"/>
      <c r="N303" s="229"/>
      <c r="O303" s="321" t="e">
        <f t="shared" si="19"/>
        <v>#DIV/0!</v>
      </c>
    </row>
    <row r="304" spans="1:15" ht="38.25" hidden="1" x14ac:dyDescent="0.25">
      <c r="A304" s="59" t="s">
        <v>13</v>
      </c>
      <c r="B304" s="285" t="s">
        <v>436</v>
      </c>
      <c r="C304" s="65" t="s">
        <v>284</v>
      </c>
      <c r="D304" s="204"/>
      <c r="E304" s="214"/>
      <c r="F304" s="294" t="e">
        <f t="shared" si="16"/>
        <v>#DIV/0!</v>
      </c>
      <c r="G304" s="204"/>
      <c r="H304" s="204"/>
      <c r="I304" s="294" t="e">
        <f t="shared" si="17"/>
        <v>#DIV/0!</v>
      </c>
      <c r="J304" s="215"/>
      <c r="K304" s="215"/>
      <c r="L304" s="294" t="e">
        <f t="shared" si="18"/>
        <v>#DIV/0!</v>
      </c>
      <c r="M304" s="204"/>
      <c r="N304" s="215"/>
      <c r="O304" s="294" t="e">
        <f t="shared" si="19"/>
        <v>#DIV/0!</v>
      </c>
    </row>
    <row r="305" spans="1:15" s="75" customFormat="1" ht="51" hidden="1" x14ac:dyDescent="0.2">
      <c r="A305" s="71" t="s">
        <v>13</v>
      </c>
      <c r="B305" s="71" t="s">
        <v>437</v>
      </c>
      <c r="C305" s="71" t="s">
        <v>285</v>
      </c>
      <c r="D305" s="228"/>
      <c r="E305" s="405"/>
      <c r="F305" s="321" t="e">
        <f t="shared" si="16"/>
        <v>#DIV/0!</v>
      </c>
      <c r="G305" s="228"/>
      <c r="H305" s="228"/>
      <c r="I305" s="321" t="e">
        <f t="shared" si="17"/>
        <v>#DIV/0!</v>
      </c>
      <c r="J305" s="405"/>
      <c r="K305" s="229"/>
      <c r="L305" s="321" t="e">
        <f t="shared" si="18"/>
        <v>#DIV/0!</v>
      </c>
      <c r="M305" s="228"/>
      <c r="N305" s="229"/>
      <c r="O305" s="321" t="e">
        <f t="shared" si="19"/>
        <v>#DIV/0!</v>
      </c>
    </row>
    <row r="306" spans="1:15" ht="38.25" hidden="1" x14ac:dyDescent="0.25">
      <c r="A306" s="71" t="s">
        <v>13</v>
      </c>
      <c r="B306" s="285" t="s">
        <v>438</v>
      </c>
      <c r="C306" s="4" t="s">
        <v>285</v>
      </c>
      <c r="D306" s="206"/>
      <c r="E306" s="203"/>
      <c r="F306" s="294" t="e">
        <f t="shared" si="16"/>
        <v>#DIV/0!</v>
      </c>
      <c r="G306" s="204"/>
      <c r="H306" s="204"/>
      <c r="I306" s="294" t="e">
        <f t="shared" si="17"/>
        <v>#DIV/0!</v>
      </c>
      <c r="J306" s="207"/>
      <c r="K306" s="207"/>
      <c r="L306" s="294" t="e">
        <f t="shared" si="18"/>
        <v>#DIV/0!</v>
      </c>
      <c r="M306" s="208"/>
      <c r="N306" s="207"/>
      <c r="O306" s="294" t="e">
        <f t="shared" si="19"/>
        <v>#DIV/0!</v>
      </c>
    </row>
    <row r="307" spans="1:15" s="75" customFormat="1" ht="51" hidden="1" x14ac:dyDescent="0.2">
      <c r="A307" s="71" t="s">
        <v>13</v>
      </c>
      <c r="B307" s="71" t="s">
        <v>437</v>
      </c>
      <c r="C307" s="71" t="s">
        <v>286</v>
      </c>
      <c r="D307" s="228"/>
      <c r="E307" s="229"/>
      <c r="F307" s="321" t="e">
        <f t="shared" si="16"/>
        <v>#DIV/0!</v>
      </c>
      <c r="G307" s="228"/>
      <c r="H307" s="228"/>
      <c r="I307" s="321" t="e">
        <f t="shared" si="17"/>
        <v>#DIV/0!</v>
      </c>
      <c r="J307" s="229"/>
      <c r="K307" s="229"/>
      <c r="L307" s="321" t="e">
        <f t="shared" si="18"/>
        <v>#DIV/0!</v>
      </c>
      <c r="M307" s="228"/>
      <c r="N307" s="229"/>
      <c r="O307" s="321" t="e">
        <f t="shared" si="19"/>
        <v>#DIV/0!</v>
      </c>
    </row>
    <row r="308" spans="1:15" s="575" customFormat="1" ht="38.25" hidden="1" x14ac:dyDescent="0.2">
      <c r="A308" s="71" t="s">
        <v>13</v>
      </c>
      <c r="B308" s="71" t="s">
        <v>439</v>
      </c>
      <c r="C308" s="71" t="s">
        <v>287</v>
      </c>
      <c r="D308" s="228"/>
      <c r="E308" s="576"/>
      <c r="F308" s="321" t="e">
        <f t="shared" si="16"/>
        <v>#DIV/0!</v>
      </c>
      <c r="G308" s="228"/>
      <c r="H308" s="228"/>
      <c r="I308" s="321" t="e">
        <f t="shared" si="17"/>
        <v>#DIV/0!</v>
      </c>
      <c r="J308" s="576"/>
      <c r="K308" s="229"/>
      <c r="L308" s="321" t="e">
        <f t="shared" si="18"/>
        <v>#DIV/0!</v>
      </c>
      <c r="M308" s="228"/>
      <c r="N308" s="229"/>
      <c r="O308" s="321" t="e">
        <f t="shared" si="19"/>
        <v>#DIV/0!</v>
      </c>
    </row>
    <row r="309" spans="1:15" ht="38.25" hidden="1" x14ac:dyDescent="0.25">
      <c r="A309" s="71" t="s">
        <v>13</v>
      </c>
      <c r="B309" s="285" t="s">
        <v>440</v>
      </c>
      <c r="C309" s="4" t="s">
        <v>287</v>
      </c>
      <c r="D309" s="206"/>
      <c r="E309" s="205"/>
      <c r="F309" s="294" t="e">
        <f t="shared" si="16"/>
        <v>#DIV/0!</v>
      </c>
      <c r="G309" s="204"/>
      <c r="H309" s="204"/>
      <c r="I309" s="294" t="e">
        <f t="shared" si="17"/>
        <v>#DIV/0!</v>
      </c>
      <c r="J309" s="205"/>
      <c r="K309" s="207"/>
      <c r="L309" s="294" t="e">
        <f t="shared" si="18"/>
        <v>#DIV/0!</v>
      </c>
      <c r="M309" s="208"/>
      <c r="N309" s="207"/>
      <c r="O309" s="294" t="e">
        <f t="shared" si="19"/>
        <v>#DIV/0!</v>
      </c>
    </row>
    <row r="310" spans="1:15" s="160" customFormat="1" ht="38.25" hidden="1" x14ac:dyDescent="0.2">
      <c r="A310" s="82" t="s">
        <v>13</v>
      </c>
      <c r="B310" s="82" t="s">
        <v>441</v>
      </c>
      <c r="C310" s="82" t="s">
        <v>287</v>
      </c>
      <c r="D310" s="389"/>
      <c r="E310" s="390"/>
      <c r="F310" s="391" t="e">
        <f t="shared" si="16"/>
        <v>#DIV/0!</v>
      </c>
      <c r="G310" s="392"/>
      <c r="H310" s="392"/>
      <c r="I310" s="391" t="e">
        <f t="shared" si="17"/>
        <v>#DIV/0!</v>
      </c>
      <c r="J310" s="390"/>
      <c r="K310" s="390"/>
      <c r="L310" s="391" t="e">
        <f t="shared" si="18"/>
        <v>#DIV/0!</v>
      </c>
      <c r="M310" s="392"/>
      <c r="N310" s="390"/>
      <c r="O310" s="391" t="e">
        <f t="shared" si="19"/>
        <v>#DIV/0!</v>
      </c>
    </row>
    <row r="311" spans="1:15" ht="51" hidden="1" x14ac:dyDescent="0.25">
      <c r="A311" s="59" t="s">
        <v>13</v>
      </c>
      <c r="B311" s="285" t="s">
        <v>1756</v>
      </c>
      <c r="C311" s="65" t="s">
        <v>288</v>
      </c>
      <c r="D311" s="213"/>
      <c r="E311" s="214"/>
      <c r="F311" s="294" t="e">
        <f t="shared" si="16"/>
        <v>#DIV/0!</v>
      </c>
      <c r="G311" s="204"/>
      <c r="H311" s="204"/>
      <c r="I311" s="294" t="e">
        <f t="shared" si="17"/>
        <v>#DIV/0!</v>
      </c>
      <c r="J311" s="215"/>
      <c r="K311" s="215"/>
      <c r="L311" s="294" t="e">
        <f t="shared" si="18"/>
        <v>#DIV/0!</v>
      </c>
      <c r="M311" s="204"/>
      <c r="N311" s="215"/>
      <c r="O311" s="294" t="e">
        <f t="shared" si="19"/>
        <v>#DIV/0!</v>
      </c>
    </row>
    <row r="312" spans="1:15" ht="38.25" hidden="1" x14ac:dyDescent="0.25">
      <c r="A312" s="71" t="s">
        <v>13</v>
      </c>
      <c r="B312" s="285" t="s">
        <v>443</v>
      </c>
      <c r="C312" s="4" t="s">
        <v>289</v>
      </c>
      <c r="D312" s="202"/>
      <c r="E312" s="205"/>
      <c r="F312" s="294" t="e">
        <f t="shared" si="16"/>
        <v>#DIV/0!</v>
      </c>
      <c r="G312" s="204"/>
      <c r="H312" s="204"/>
      <c r="I312" s="294" t="e">
        <f t="shared" si="17"/>
        <v>#DIV/0!</v>
      </c>
      <c r="J312" s="205"/>
      <c r="K312" s="207"/>
      <c r="L312" s="294" t="e">
        <f t="shared" si="18"/>
        <v>#DIV/0!</v>
      </c>
      <c r="M312" s="208"/>
      <c r="N312" s="207"/>
      <c r="O312" s="294" t="e">
        <f t="shared" si="19"/>
        <v>#DIV/0!</v>
      </c>
    </row>
    <row r="313" spans="1:15" s="567" customFormat="1" ht="38.25" hidden="1" x14ac:dyDescent="0.25">
      <c r="A313" s="82" t="s">
        <v>13</v>
      </c>
      <c r="B313" s="570" t="s">
        <v>441</v>
      </c>
      <c r="C313" s="569" t="s">
        <v>289</v>
      </c>
      <c r="D313" s="389"/>
      <c r="E313" s="390"/>
      <c r="F313" s="568" t="e">
        <f t="shared" si="16"/>
        <v>#DIV/0!</v>
      </c>
      <c r="G313" s="392"/>
      <c r="H313" s="392"/>
      <c r="I313" s="568" t="e">
        <f t="shared" si="17"/>
        <v>#DIV/0!</v>
      </c>
      <c r="J313" s="390"/>
      <c r="K313" s="390"/>
      <c r="L313" s="568" t="e">
        <f t="shared" si="18"/>
        <v>#DIV/0!</v>
      </c>
      <c r="M313" s="392"/>
      <c r="N313" s="390"/>
      <c r="O313" s="568" t="e">
        <f t="shared" si="19"/>
        <v>#DIV/0!</v>
      </c>
    </row>
    <row r="314" spans="1:15" s="160" customFormat="1" ht="38.25" hidden="1" x14ac:dyDescent="0.2">
      <c r="A314" s="82" t="s">
        <v>13</v>
      </c>
      <c r="B314" s="82" t="s">
        <v>441</v>
      </c>
      <c r="C314" s="82" t="s">
        <v>290</v>
      </c>
      <c r="D314" s="392"/>
      <c r="E314" s="408"/>
      <c r="F314" s="391" t="e">
        <f t="shared" si="16"/>
        <v>#DIV/0!</v>
      </c>
      <c r="G314" s="392"/>
      <c r="H314" s="392"/>
      <c r="I314" s="391" t="e">
        <f t="shared" si="17"/>
        <v>#DIV/0!</v>
      </c>
      <c r="J314" s="408"/>
      <c r="K314" s="390"/>
      <c r="L314" s="391" t="e">
        <f t="shared" si="18"/>
        <v>#DIV/0!</v>
      </c>
      <c r="M314" s="392"/>
      <c r="N314" s="390"/>
      <c r="O314" s="391" t="e">
        <f t="shared" si="19"/>
        <v>#DIV/0!</v>
      </c>
    </row>
    <row r="315" spans="1:15" ht="38.25" hidden="1" x14ac:dyDescent="0.25">
      <c r="A315" s="59" t="s">
        <v>13</v>
      </c>
      <c r="B315" s="285" t="s">
        <v>442</v>
      </c>
      <c r="C315" s="44" t="s">
        <v>290</v>
      </c>
      <c r="D315" s="231"/>
      <c r="E315" s="214"/>
      <c r="F315" s="294" t="e">
        <f t="shared" si="16"/>
        <v>#DIV/0!</v>
      </c>
      <c r="G315" s="204"/>
      <c r="H315" s="204"/>
      <c r="I315" s="294" t="e">
        <f t="shared" si="17"/>
        <v>#DIV/0!</v>
      </c>
      <c r="J315" s="215"/>
      <c r="K315" s="215"/>
      <c r="L315" s="294" t="e">
        <f t="shared" si="18"/>
        <v>#DIV/0!</v>
      </c>
      <c r="M315" s="204"/>
      <c r="N315" s="215"/>
      <c r="O315" s="294" t="e">
        <f t="shared" si="19"/>
        <v>#DIV/0!</v>
      </c>
    </row>
    <row r="316" spans="1:15" ht="51" hidden="1" x14ac:dyDescent="0.25">
      <c r="A316" s="71" t="s">
        <v>1</v>
      </c>
      <c r="B316" s="285" t="s">
        <v>448</v>
      </c>
      <c r="C316" s="4" t="s">
        <v>291</v>
      </c>
      <c r="D316" s="202"/>
      <c r="E316" s="203"/>
      <c r="F316" s="294" t="e">
        <f t="shared" si="16"/>
        <v>#DIV/0!</v>
      </c>
      <c r="G316" s="204"/>
      <c r="H316" s="204"/>
      <c r="I316" s="294" t="e">
        <f t="shared" si="17"/>
        <v>#DIV/0!</v>
      </c>
      <c r="J316" s="207"/>
      <c r="K316" s="207"/>
      <c r="L316" s="294" t="e">
        <f t="shared" si="18"/>
        <v>#DIV/0!</v>
      </c>
      <c r="M316" s="208"/>
      <c r="N316" s="207"/>
      <c r="O316" s="294" t="e">
        <f t="shared" si="19"/>
        <v>#DIV/0!</v>
      </c>
    </row>
    <row r="317" spans="1:15" ht="63.75" hidden="1" x14ac:dyDescent="0.25">
      <c r="A317" s="71" t="s">
        <v>1</v>
      </c>
      <c r="B317" s="285" t="s">
        <v>445</v>
      </c>
      <c r="C317" s="4" t="s">
        <v>292</v>
      </c>
      <c r="D317" s="228"/>
      <c r="E317" s="229"/>
      <c r="F317" s="294" t="e">
        <f t="shared" si="16"/>
        <v>#DIV/0!</v>
      </c>
      <c r="G317" s="227"/>
      <c r="H317" s="227"/>
      <c r="I317" s="294" t="e">
        <f t="shared" si="17"/>
        <v>#DIV/0!</v>
      </c>
      <c r="J317" s="229"/>
      <c r="K317" s="229"/>
      <c r="L317" s="294" t="e">
        <f t="shared" si="18"/>
        <v>#DIV/0!</v>
      </c>
      <c r="M317" s="228"/>
      <c r="N317" s="229"/>
      <c r="O317" s="294" t="e">
        <f t="shared" si="19"/>
        <v>#DIV/0!</v>
      </c>
    </row>
    <row r="318" spans="1:15" ht="63.75" hidden="1" x14ac:dyDescent="0.25">
      <c r="A318" s="71" t="s">
        <v>1</v>
      </c>
      <c r="B318" s="285" t="s">
        <v>445</v>
      </c>
      <c r="C318" s="4" t="s">
        <v>293</v>
      </c>
      <c r="D318" s="228"/>
      <c r="E318" s="229"/>
      <c r="F318" s="294" t="e">
        <f t="shared" si="16"/>
        <v>#DIV/0!</v>
      </c>
      <c r="G318" s="227"/>
      <c r="H318" s="227"/>
      <c r="I318" s="294" t="e">
        <f t="shared" si="17"/>
        <v>#DIV/0!</v>
      </c>
      <c r="J318" s="229"/>
      <c r="K318" s="229"/>
      <c r="L318" s="294" t="e">
        <f t="shared" si="18"/>
        <v>#DIV/0!</v>
      </c>
      <c r="M318" s="228"/>
      <c r="N318" s="229"/>
      <c r="O318" s="294" t="e">
        <f t="shared" si="19"/>
        <v>#DIV/0!</v>
      </c>
    </row>
    <row r="319" spans="1:15" ht="63.75" hidden="1" x14ac:dyDescent="0.25">
      <c r="A319" s="71" t="s">
        <v>1</v>
      </c>
      <c r="B319" s="285" t="s">
        <v>445</v>
      </c>
      <c r="C319" s="4" t="s">
        <v>294</v>
      </c>
      <c r="D319" s="228"/>
      <c r="E319" s="221"/>
      <c r="F319" s="294" t="e">
        <f t="shared" si="16"/>
        <v>#DIV/0!</v>
      </c>
      <c r="G319" s="220"/>
      <c r="H319" s="220"/>
      <c r="I319" s="294" t="e">
        <f t="shared" si="17"/>
        <v>#DIV/0!</v>
      </c>
      <c r="J319" s="221"/>
      <c r="K319" s="221"/>
      <c r="L319" s="294" t="e">
        <f t="shared" si="18"/>
        <v>#DIV/0!</v>
      </c>
      <c r="M319" s="220"/>
      <c r="N319" s="221"/>
      <c r="O319" s="294" t="e">
        <f t="shared" si="19"/>
        <v>#DIV/0!</v>
      </c>
    </row>
    <row r="320" spans="1:15" ht="63.75" hidden="1" x14ac:dyDescent="0.25">
      <c r="A320" s="71" t="s">
        <v>1</v>
      </c>
      <c r="B320" s="287" t="s">
        <v>445</v>
      </c>
      <c r="C320" s="8" t="s">
        <v>446</v>
      </c>
      <c r="D320" s="222"/>
      <c r="E320" s="203"/>
      <c r="F320" s="294" t="e">
        <f t="shared" si="16"/>
        <v>#DIV/0!</v>
      </c>
      <c r="G320" s="204"/>
      <c r="H320" s="204"/>
      <c r="I320" s="294" t="e">
        <f t="shared" si="17"/>
        <v>#DIV/0!</v>
      </c>
      <c r="J320" s="207"/>
      <c r="K320" s="207"/>
      <c r="L320" s="294" t="e">
        <f t="shared" si="18"/>
        <v>#DIV/0!</v>
      </c>
      <c r="M320" s="208"/>
      <c r="N320" s="207"/>
      <c r="O320" s="294" t="e">
        <f t="shared" si="19"/>
        <v>#DIV/0!</v>
      </c>
    </row>
    <row r="321" spans="1:15" ht="63.75" hidden="1" x14ac:dyDescent="0.25">
      <c r="A321" s="71" t="s">
        <v>1</v>
      </c>
      <c r="B321" s="285" t="s">
        <v>445</v>
      </c>
      <c r="C321" s="4" t="s">
        <v>295</v>
      </c>
      <c r="D321" s="202"/>
      <c r="E321" s="203"/>
      <c r="F321" s="294" t="e">
        <f t="shared" ref="F321:F347" si="21">(E321/D321)*100</f>
        <v>#DIV/0!</v>
      </c>
      <c r="G321" s="204"/>
      <c r="H321" s="204"/>
      <c r="I321" s="294" t="e">
        <f t="shared" ref="I321:I347" si="22">(H321/G321)*100</f>
        <v>#DIV/0!</v>
      </c>
      <c r="J321" s="207"/>
      <c r="K321" s="207"/>
      <c r="L321" s="294" t="e">
        <f t="shared" ref="L321:L347" si="23">(K321/J321)*100</f>
        <v>#DIV/0!</v>
      </c>
      <c r="M321" s="208"/>
      <c r="N321" s="207"/>
      <c r="O321" s="294" t="e">
        <f t="shared" ref="O321:O347" si="24">(N321/M321)*100</f>
        <v>#DIV/0!</v>
      </c>
    </row>
    <row r="322" spans="1:15" ht="63.75" hidden="1" x14ac:dyDescent="0.25">
      <c r="A322" s="71" t="s">
        <v>1</v>
      </c>
      <c r="B322" s="285" t="s">
        <v>445</v>
      </c>
      <c r="C322" s="4" t="s">
        <v>296</v>
      </c>
      <c r="D322" s="228"/>
      <c r="E322" s="229"/>
      <c r="F322" s="294" t="e">
        <f t="shared" si="21"/>
        <v>#DIV/0!</v>
      </c>
      <c r="G322" s="227"/>
      <c r="H322" s="227"/>
      <c r="I322" s="294" t="e">
        <f t="shared" si="22"/>
        <v>#DIV/0!</v>
      </c>
      <c r="J322" s="229"/>
      <c r="K322" s="229"/>
      <c r="L322" s="294" t="e">
        <f t="shared" si="23"/>
        <v>#DIV/0!</v>
      </c>
      <c r="M322" s="228"/>
      <c r="N322" s="229"/>
      <c r="O322" s="294" t="e">
        <f t="shared" si="24"/>
        <v>#DIV/0!</v>
      </c>
    </row>
    <row r="323" spans="1:15" ht="51" hidden="1" x14ac:dyDescent="0.25">
      <c r="A323" s="71" t="s">
        <v>1</v>
      </c>
      <c r="B323" s="285" t="s">
        <v>444</v>
      </c>
      <c r="C323" s="4" t="s">
        <v>297</v>
      </c>
      <c r="D323" s="208"/>
      <c r="E323" s="207"/>
      <c r="F323" s="294" t="e">
        <f t="shared" si="21"/>
        <v>#DIV/0!</v>
      </c>
      <c r="G323" s="204"/>
      <c r="H323" s="204"/>
      <c r="I323" s="294" t="e">
        <f t="shared" si="22"/>
        <v>#DIV/0!</v>
      </c>
      <c r="J323" s="207"/>
      <c r="K323" s="207"/>
      <c r="L323" s="294" t="e">
        <f t="shared" si="23"/>
        <v>#DIV/0!</v>
      </c>
      <c r="M323" s="208"/>
      <c r="N323" s="207"/>
      <c r="O323" s="294" t="e">
        <f t="shared" si="24"/>
        <v>#DIV/0!</v>
      </c>
    </row>
    <row r="324" spans="1:15" s="75" customFormat="1" ht="63.75" hidden="1" x14ac:dyDescent="0.2">
      <c r="A324" s="71" t="s">
        <v>1</v>
      </c>
      <c r="B324" s="71" t="s">
        <v>445</v>
      </c>
      <c r="C324" s="71" t="s">
        <v>298</v>
      </c>
      <c r="D324" s="228"/>
      <c r="E324" s="229"/>
      <c r="F324" s="321" t="e">
        <f t="shared" si="21"/>
        <v>#DIV/0!</v>
      </c>
      <c r="G324" s="228"/>
      <c r="H324" s="228"/>
      <c r="I324" s="321" t="e">
        <f t="shared" si="22"/>
        <v>#DIV/0!</v>
      </c>
      <c r="J324" s="229"/>
      <c r="K324" s="229"/>
      <c r="L324" s="321" t="e">
        <f t="shared" si="23"/>
        <v>#DIV/0!</v>
      </c>
      <c r="M324" s="228"/>
      <c r="N324" s="229"/>
      <c r="O324" s="321" t="e">
        <f t="shared" si="24"/>
        <v>#DIV/0!</v>
      </c>
    </row>
    <row r="325" spans="1:15" ht="38.25" hidden="1" x14ac:dyDescent="0.25">
      <c r="A325" s="59" t="s">
        <v>1</v>
      </c>
      <c r="B325" s="285" t="s">
        <v>361</v>
      </c>
      <c r="C325" s="65" t="s">
        <v>299</v>
      </c>
      <c r="D325" s="213"/>
      <c r="E325" s="214"/>
      <c r="F325" s="294" t="e">
        <f t="shared" si="21"/>
        <v>#DIV/0!</v>
      </c>
      <c r="G325" s="204"/>
      <c r="H325" s="204"/>
      <c r="I325" s="294" t="e">
        <f t="shared" si="22"/>
        <v>#DIV/0!</v>
      </c>
      <c r="J325" s="215"/>
      <c r="K325" s="215"/>
      <c r="L325" s="294" t="e">
        <f t="shared" si="23"/>
        <v>#DIV/0!</v>
      </c>
      <c r="M325" s="204"/>
      <c r="N325" s="215"/>
      <c r="O325" s="294" t="e">
        <f t="shared" si="24"/>
        <v>#DIV/0!</v>
      </c>
    </row>
    <row r="326" spans="1:15" s="75" customFormat="1" ht="38.25" hidden="1" x14ac:dyDescent="0.2">
      <c r="A326" s="71" t="s">
        <v>1</v>
      </c>
      <c r="B326" s="71" t="s">
        <v>449</v>
      </c>
      <c r="C326" s="71" t="s">
        <v>300</v>
      </c>
      <c r="D326" s="228"/>
      <c r="E326" s="229"/>
      <c r="F326" s="321" t="e">
        <f t="shared" si="21"/>
        <v>#DIV/0!</v>
      </c>
      <c r="G326" s="228"/>
      <c r="H326" s="228"/>
      <c r="I326" s="321" t="e">
        <f t="shared" si="22"/>
        <v>#DIV/0!</v>
      </c>
      <c r="J326" s="229"/>
      <c r="K326" s="229"/>
      <c r="L326" s="321" t="e">
        <f t="shared" si="23"/>
        <v>#DIV/0!</v>
      </c>
      <c r="M326" s="228"/>
      <c r="N326" s="229"/>
      <c r="O326" s="321" t="e">
        <f t="shared" si="24"/>
        <v>#DIV/0!</v>
      </c>
    </row>
    <row r="327" spans="1:15" ht="38.25" hidden="1" x14ac:dyDescent="0.25">
      <c r="A327" s="71" t="s">
        <v>1</v>
      </c>
      <c r="B327" s="285" t="s">
        <v>450</v>
      </c>
      <c r="C327" s="4" t="s">
        <v>301</v>
      </c>
      <c r="D327" s="202"/>
      <c r="E327" s="203"/>
      <c r="F327" s="294" t="e">
        <f t="shared" si="21"/>
        <v>#DIV/0!</v>
      </c>
      <c r="G327" s="204"/>
      <c r="H327" s="204"/>
      <c r="I327" s="294" t="e">
        <f t="shared" si="22"/>
        <v>#DIV/0!</v>
      </c>
      <c r="J327" s="207"/>
      <c r="K327" s="207"/>
      <c r="L327" s="294" t="e">
        <f t="shared" si="23"/>
        <v>#DIV/0!</v>
      </c>
      <c r="M327" s="208"/>
      <c r="N327" s="207"/>
      <c r="O327" s="294" t="e">
        <f t="shared" si="24"/>
        <v>#DIV/0!</v>
      </c>
    </row>
    <row r="328" spans="1:15" ht="38.25" hidden="1" x14ac:dyDescent="0.25">
      <c r="A328" s="71" t="s">
        <v>1</v>
      </c>
      <c r="B328" s="285" t="s">
        <v>451</v>
      </c>
      <c r="C328" s="4" t="s">
        <v>302</v>
      </c>
      <c r="D328" s="202"/>
      <c r="E328" s="203"/>
      <c r="F328" s="294" t="e">
        <f t="shared" si="21"/>
        <v>#DIV/0!</v>
      </c>
      <c r="G328" s="204"/>
      <c r="H328" s="204"/>
      <c r="I328" s="294" t="e">
        <f t="shared" si="22"/>
        <v>#DIV/0!</v>
      </c>
      <c r="J328" s="207"/>
      <c r="K328" s="207"/>
      <c r="L328" s="294" t="e">
        <f t="shared" si="23"/>
        <v>#DIV/0!</v>
      </c>
      <c r="M328" s="208"/>
      <c r="N328" s="207"/>
      <c r="O328" s="294" t="e">
        <f t="shared" si="24"/>
        <v>#DIV/0!</v>
      </c>
    </row>
    <row r="329" spans="1:15" s="75" customFormat="1" ht="38.25" hidden="1" x14ac:dyDescent="0.2">
      <c r="A329" s="71" t="s">
        <v>1</v>
      </c>
      <c r="B329" s="71" t="s">
        <v>350</v>
      </c>
      <c r="C329" s="71" t="s">
        <v>303</v>
      </c>
      <c r="D329" s="228"/>
      <c r="E329" s="229"/>
      <c r="F329" s="321" t="e">
        <f t="shared" si="21"/>
        <v>#DIV/0!</v>
      </c>
      <c r="G329" s="228"/>
      <c r="H329" s="228"/>
      <c r="I329" s="321" t="e">
        <f t="shared" si="22"/>
        <v>#DIV/0!</v>
      </c>
      <c r="J329" s="229"/>
      <c r="K329" s="229"/>
      <c r="L329" s="321" t="e">
        <f t="shared" si="23"/>
        <v>#DIV/0!</v>
      </c>
      <c r="M329" s="228"/>
      <c r="N329" s="229"/>
      <c r="O329" s="321" t="e">
        <f t="shared" si="24"/>
        <v>#DIV/0!</v>
      </c>
    </row>
    <row r="330" spans="1:15" s="75" customFormat="1" ht="38.25" hidden="1" x14ac:dyDescent="0.2">
      <c r="A330" s="71" t="s">
        <v>1</v>
      </c>
      <c r="B330" s="71" t="s">
        <v>452</v>
      </c>
      <c r="C330" s="71" t="s">
        <v>304</v>
      </c>
      <c r="D330" s="228"/>
      <c r="E330" s="229"/>
      <c r="F330" s="321" t="e">
        <f t="shared" si="21"/>
        <v>#DIV/0!</v>
      </c>
      <c r="G330" s="228"/>
      <c r="H330" s="228"/>
      <c r="I330" s="321" t="e">
        <f t="shared" si="22"/>
        <v>#DIV/0!</v>
      </c>
      <c r="J330" s="229"/>
      <c r="K330" s="229"/>
      <c r="L330" s="321" t="e">
        <f t="shared" si="23"/>
        <v>#DIV/0!</v>
      </c>
      <c r="M330" s="228"/>
      <c r="N330" s="229"/>
      <c r="O330" s="321" t="e">
        <f t="shared" si="24"/>
        <v>#DIV/0!</v>
      </c>
    </row>
    <row r="331" spans="1:15" ht="51" hidden="1" x14ac:dyDescent="0.25">
      <c r="A331" s="71" t="s">
        <v>1</v>
      </c>
      <c r="B331" s="285" t="s">
        <v>444</v>
      </c>
      <c r="C331" s="4" t="s">
        <v>305</v>
      </c>
      <c r="D331" s="208"/>
      <c r="E331" s="207"/>
      <c r="F331" s="294" t="e">
        <f t="shared" si="21"/>
        <v>#DIV/0!</v>
      </c>
      <c r="G331" s="204"/>
      <c r="H331" s="204"/>
      <c r="I331" s="294" t="e">
        <f t="shared" si="22"/>
        <v>#DIV/0!</v>
      </c>
      <c r="J331" s="207"/>
      <c r="K331" s="207"/>
      <c r="L331" s="294" t="e">
        <f t="shared" si="23"/>
        <v>#DIV/0!</v>
      </c>
      <c r="M331" s="208"/>
      <c r="N331" s="207"/>
      <c r="O331" s="294" t="e">
        <f t="shared" si="24"/>
        <v>#DIV/0!</v>
      </c>
    </row>
    <row r="332" spans="1:15" ht="38.25" hidden="1" x14ac:dyDescent="0.25">
      <c r="A332" s="71" t="s">
        <v>1</v>
      </c>
      <c r="B332" s="285" t="s">
        <v>451</v>
      </c>
      <c r="C332" s="4" t="s">
        <v>306</v>
      </c>
      <c r="D332" s="202"/>
      <c r="E332" s="203"/>
      <c r="F332" s="294" t="e">
        <f t="shared" si="21"/>
        <v>#DIV/0!</v>
      </c>
      <c r="G332" s="204"/>
      <c r="H332" s="204"/>
      <c r="I332" s="294" t="e">
        <f t="shared" si="22"/>
        <v>#DIV/0!</v>
      </c>
      <c r="J332" s="207"/>
      <c r="K332" s="207"/>
      <c r="L332" s="294" t="e">
        <f t="shared" si="23"/>
        <v>#DIV/0!</v>
      </c>
      <c r="M332" s="208"/>
      <c r="N332" s="207"/>
      <c r="O332" s="294" t="e">
        <f t="shared" si="24"/>
        <v>#DIV/0!</v>
      </c>
    </row>
    <row r="333" spans="1:15" ht="51" hidden="1" x14ac:dyDescent="0.25">
      <c r="A333" s="153" t="s">
        <v>1</v>
      </c>
      <c r="B333" s="286" t="s">
        <v>346</v>
      </c>
      <c r="C333" s="4" t="s">
        <v>2124</v>
      </c>
      <c r="D333" s="209"/>
      <c r="E333" s="210"/>
      <c r="F333" s="294" t="e">
        <f t="shared" si="21"/>
        <v>#DIV/0!</v>
      </c>
      <c r="G333" s="208"/>
      <c r="H333" s="208"/>
      <c r="I333" s="294" t="e">
        <f t="shared" si="22"/>
        <v>#DIV/0!</v>
      </c>
      <c r="J333" s="207"/>
      <c r="K333" s="207"/>
      <c r="L333" s="294" t="e">
        <f t="shared" si="23"/>
        <v>#DIV/0!</v>
      </c>
      <c r="M333" s="208"/>
      <c r="N333" s="211"/>
      <c r="O333" s="294" t="e">
        <f t="shared" si="24"/>
        <v>#DIV/0!</v>
      </c>
    </row>
    <row r="334" spans="1:15" ht="38.25" hidden="1" x14ac:dyDescent="0.25">
      <c r="A334" s="71" t="s">
        <v>1</v>
      </c>
      <c r="B334" s="285" t="s">
        <v>450</v>
      </c>
      <c r="C334" s="4" t="s">
        <v>308</v>
      </c>
      <c r="D334" s="202"/>
      <c r="E334" s="203"/>
      <c r="F334" s="294" t="e">
        <f t="shared" si="21"/>
        <v>#DIV/0!</v>
      </c>
      <c r="G334" s="204"/>
      <c r="H334" s="204"/>
      <c r="I334" s="294" t="e">
        <f t="shared" si="22"/>
        <v>#DIV/0!</v>
      </c>
      <c r="J334" s="207"/>
      <c r="K334" s="207"/>
      <c r="L334" s="294" t="e">
        <f t="shared" si="23"/>
        <v>#DIV/0!</v>
      </c>
      <c r="M334" s="208"/>
      <c r="N334" s="207"/>
      <c r="O334" s="294" t="e">
        <f t="shared" si="24"/>
        <v>#DIV/0!</v>
      </c>
    </row>
    <row r="335" spans="1:15" ht="38.25" hidden="1" x14ac:dyDescent="0.25">
      <c r="A335" s="71" t="s">
        <v>1</v>
      </c>
      <c r="B335" s="285" t="s">
        <v>450</v>
      </c>
      <c r="C335" s="4" t="s">
        <v>309</v>
      </c>
      <c r="D335" s="202"/>
      <c r="E335" s="203"/>
      <c r="F335" s="294" t="e">
        <f t="shared" si="21"/>
        <v>#DIV/0!</v>
      </c>
      <c r="G335" s="204"/>
      <c r="H335" s="204"/>
      <c r="I335" s="294" t="e">
        <f t="shared" si="22"/>
        <v>#DIV/0!</v>
      </c>
      <c r="J335" s="207"/>
      <c r="K335" s="207"/>
      <c r="L335" s="294" t="e">
        <f t="shared" si="23"/>
        <v>#DIV/0!</v>
      </c>
      <c r="M335" s="208"/>
      <c r="N335" s="207"/>
      <c r="O335" s="294" t="e">
        <f t="shared" si="24"/>
        <v>#DIV/0!</v>
      </c>
    </row>
    <row r="336" spans="1:15" ht="51" hidden="1" x14ac:dyDescent="0.25">
      <c r="A336" s="153" t="s">
        <v>1</v>
      </c>
      <c r="B336" s="286" t="s">
        <v>346</v>
      </c>
      <c r="C336" s="4" t="s">
        <v>2125</v>
      </c>
      <c r="D336" s="209"/>
      <c r="E336" s="210"/>
      <c r="F336" s="294" t="e">
        <f t="shared" si="21"/>
        <v>#DIV/0!</v>
      </c>
      <c r="G336" s="208"/>
      <c r="H336" s="208"/>
      <c r="I336" s="294" t="e">
        <f t="shared" si="22"/>
        <v>#DIV/0!</v>
      </c>
      <c r="J336" s="207"/>
      <c r="K336" s="207"/>
      <c r="L336" s="294" t="e">
        <f t="shared" si="23"/>
        <v>#DIV/0!</v>
      </c>
      <c r="M336" s="208"/>
      <c r="N336" s="207"/>
      <c r="O336" s="294" t="e">
        <f t="shared" si="24"/>
        <v>#DIV/0!</v>
      </c>
    </row>
    <row r="337" spans="1:16" ht="51" hidden="1" x14ac:dyDescent="0.25">
      <c r="A337" s="71" t="s">
        <v>1</v>
      </c>
      <c r="B337" s="285" t="s">
        <v>444</v>
      </c>
      <c r="C337" s="4" t="s">
        <v>311</v>
      </c>
      <c r="D337" s="208"/>
      <c r="E337" s="207"/>
      <c r="F337" s="294" t="e">
        <f t="shared" si="21"/>
        <v>#DIV/0!</v>
      </c>
      <c r="G337" s="204"/>
      <c r="H337" s="204"/>
      <c r="I337" s="294" t="e">
        <f t="shared" si="22"/>
        <v>#DIV/0!</v>
      </c>
      <c r="J337" s="207"/>
      <c r="K337" s="207"/>
      <c r="L337" s="294" t="e">
        <f t="shared" si="23"/>
        <v>#DIV/0!</v>
      </c>
      <c r="M337" s="208"/>
      <c r="N337" s="207"/>
      <c r="O337" s="294" t="e">
        <f t="shared" si="24"/>
        <v>#DIV/0!</v>
      </c>
    </row>
    <row r="338" spans="1:16" ht="63.75" hidden="1" x14ac:dyDescent="0.25">
      <c r="A338" s="71" t="s">
        <v>1</v>
      </c>
      <c r="B338" s="285" t="s">
        <v>445</v>
      </c>
      <c r="C338" s="4" t="s">
        <v>312</v>
      </c>
      <c r="D338" s="202"/>
      <c r="E338" s="223"/>
      <c r="F338" s="294" t="e">
        <f t="shared" si="21"/>
        <v>#DIV/0!</v>
      </c>
      <c r="G338" s="224"/>
      <c r="H338" s="224"/>
      <c r="I338" s="294" t="e">
        <f t="shared" si="22"/>
        <v>#DIV/0!</v>
      </c>
      <c r="J338" s="225"/>
      <c r="K338" s="225"/>
      <c r="L338" s="294" t="e">
        <f t="shared" si="23"/>
        <v>#DIV/0!</v>
      </c>
      <c r="M338" s="224"/>
      <c r="N338" s="225"/>
      <c r="O338" s="294" t="e">
        <f t="shared" si="24"/>
        <v>#DIV/0!</v>
      </c>
    </row>
    <row r="339" spans="1:16" ht="63.75" hidden="1" x14ac:dyDescent="0.25">
      <c r="A339" s="71" t="s">
        <v>1</v>
      </c>
      <c r="B339" s="287" t="s">
        <v>445</v>
      </c>
      <c r="C339" s="8" t="s">
        <v>447</v>
      </c>
      <c r="D339" s="222"/>
      <c r="E339" s="203"/>
      <c r="F339" s="294" t="e">
        <f t="shared" si="21"/>
        <v>#DIV/0!</v>
      </c>
      <c r="G339" s="204"/>
      <c r="H339" s="204"/>
      <c r="I339" s="294" t="e">
        <f t="shared" si="22"/>
        <v>#DIV/0!</v>
      </c>
      <c r="J339" s="207"/>
      <c r="K339" s="207"/>
      <c r="L339" s="294" t="e">
        <f t="shared" si="23"/>
        <v>#DIV/0!</v>
      </c>
      <c r="M339" s="208"/>
      <c r="N339" s="207"/>
      <c r="O339" s="294" t="e">
        <f t="shared" si="24"/>
        <v>#DIV/0!</v>
      </c>
    </row>
    <row r="340" spans="1:16" s="75" customFormat="1" ht="51" hidden="1" x14ac:dyDescent="0.2">
      <c r="A340" s="71" t="s">
        <v>1</v>
      </c>
      <c r="B340" s="71" t="s">
        <v>2643</v>
      </c>
      <c r="C340" s="71" t="s">
        <v>313</v>
      </c>
      <c r="D340" s="228"/>
      <c r="E340" s="229"/>
      <c r="F340" s="321" t="e">
        <f t="shared" si="21"/>
        <v>#DIV/0!</v>
      </c>
      <c r="G340" s="228"/>
      <c r="H340" s="228"/>
      <c r="I340" s="321" t="e">
        <f t="shared" si="22"/>
        <v>#DIV/0!</v>
      </c>
      <c r="J340" s="229"/>
      <c r="K340" s="229"/>
      <c r="L340" s="321" t="e">
        <f t="shared" si="23"/>
        <v>#DIV/0!</v>
      </c>
      <c r="M340" s="228"/>
      <c r="N340" s="229"/>
      <c r="O340" s="321" t="e">
        <f t="shared" si="24"/>
        <v>#DIV/0!</v>
      </c>
    </row>
    <row r="341" spans="1:16" ht="63.75" hidden="1" x14ac:dyDescent="0.25">
      <c r="A341" s="71" t="s">
        <v>1</v>
      </c>
      <c r="B341" s="285" t="s">
        <v>445</v>
      </c>
      <c r="C341" s="4" t="s">
        <v>314</v>
      </c>
      <c r="D341" s="228"/>
      <c r="E341" s="229"/>
      <c r="F341" s="294" t="e">
        <f t="shared" si="21"/>
        <v>#DIV/0!</v>
      </c>
      <c r="G341" s="227"/>
      <c r="H341" s="227"/>
      <c r="I341" s="294" t="e">
        <f t="shared" si="22"/>
        <v>#DIV/0!</v>
      </c>
      <c r="J341" s="229"/>
      <c r="K341" s="229"/>
      <c r="L341" s="294" t="e">
        <f t="shared" si="23"/>
        <v>#DIV/0!</v>
      </c>
      <c r="M341" s="228"/>
      <c r="N341" s="229"/>
      <c r="O341" s="294" t="e">
        <f t="shared" si="24"/>
        <v>#DIV/0!</v>
      </c>
    </row>
    <row r="342" spans="1:16" s="160" customFormat="1" ht="51" hidden="1" x14ac:dyDescent="0.2">
      <c r="A342" s="82" t="s">
        <v>1</v>
      </c>
      <c r="B342" s="82" t="s">
        <v>453</v>
      </c>
      <c r="C342" s="82" t="s">
        <v>315</v>
      </c>
      <c r="D342" s="392"/>
      <c r="E342" s="511"/>
      <c r="F342" s="391" t="e">
        <f t="shared" si="21"/>
        <v>#DIV/0!</v>
      </c>
      <c r="G342" s="512"/>
      <c r="H342" s="512"/>
      <c r="I342" s="391" t="e">
        <f t="shared" si="22"/>
        <v>#DIV/0!</v>
      </c>
      <c r="J342" s="511"/>
      <c r="K342" s="511"/>
      <c r="L342" s="391" t="e">
        <f t="shared" si="23"/>
        <v>#DIV/0!</v>
      </c>
      <c r="M342" s="512"/>
      <c r="N342" s="511"/>
      <c r="O342" s="391" t="e">
        <f t="shared" si="24"/>
        <v>#DIV/0!</v>
      </c>
      <c r="P342" s="358"/>
    </row>
    <row r="343" spans="1:16" s="160" customFormat="1" ht="38.25" hidden="1" x14ac:dyDescent="0.2">
      <c r="A343" s="82" t="s">
        <v>3</v>
      </c>
      <c r="B343" s="199" t="s">
        <v>2340</v>
      </c>
      <c r="C343" s="178" t="s">
        <v>1667</v>
      </c>
      <c r="D343" s="510"/>
      <c r="E343" s="511"/>
      <c r="F343" s="391" t="e">
        <f t="shared" si="21"/>
        <v>#DIV/0!</v>
      </c>
      <c r="G343" s="511"/>
      <c r="H343" s="511"/>
      <c r="I343" s="391" t="e">
        <f t="shared" si="22"/>
        <v>#DIV/0!</v>
      </c>
      <c r="J343" s="512"/>
      <c r="K343" s="511"/>
      <c r="L343" s="391" t="e">
        <f t="shared" si="23"/>
        <v>#DIV/0!</v>
      </c>
      <c r="M343" s="512"/>
      <c r="N343" s="511"/>
      <c r="O343" s="391" t="e">
        <f t="shared" si="24"/>
        <v>#DIV/0!</v>
      </c>
      <c r="P343" s="358"/>
    </row>
    <row r="344" spans="1:16" s="75" customFormat="1" ht="51" hidden="1" x14ac:dyDescent="0.2">
      <c r="A344" s="292" t="s">
        <v>9</v>
      </c>
      <c r="B344" s="199" t="s">
        <v>1678</v>
      </c>
      <c r="C344" s="420" t="s">
        <v>1687</v>
      </c>
      <c r="D344" s="415"/>
      <c r="E344" s="414"/>
      <c r="F344" s="321" t="e">
        <f t="shared" si="21"/>
        <v>#DIV/0!</v>
      </c>
      <c r="G344" s="415"/>
      <c r="H344" s="415"/>
      <c r="I344" s="321" t="e">
        <f t="shared" si="22"/>
        <v>#DIV/0!</v>
      </c>
      <c r="J344" s="414"/>
      <c r="K344" s="421"/>
      <c r="L344" s="321" t="e">
        <f t="shared" si="23"/>
        <v>#DIV/0!</v>
      </c>
      <c r="M344" s="415"/>
      <c r="N344" s="414"/>
      <c r="O344" s="321" t="e">
        <f t="shared" si="24"/>
        <v>#DIV/0!</v>
      </c>
    </row>
    <row r="345" spans="1:16" ht="45" hidden="1" x14ac:dyDescent="0.2">
      <c r="A345" s="145" t="s">
        <v>13</v>
      </c>
      <c r="B345" s="290" t="s">
        <v>1980</v>
      </c>
      <c r="D345" s="262"/>
      <c r="E345" s="263"/>
      <c r="F345" s="294" t="e">
        <f t="shared" si="21"/>
        <v>#DIV/0!</v>
      </c>
      <c r="G345" s="267"/>
      <c r="H345" s="267"/>
      <c r="I345" s="294" t="e">
        <f t="shared" si="22"/>
        <v>#DIV/0!</v>
      </c>
      <c r="J345" s="263"/>
      <c r="K345" s="263"/>
      <c r="L345" s="294" t="e">
        <f t="shared" si="23"/>
        <v>#DIV/0!</v>
      </c>
      <c r="M345" s="264"/>
      <c r="N345" s="263"/>
      <c r="O345" s="294" t="e">
        <f t="shared" si="24"/>
        <v>#DIV/0!</v>
      </c>
    </row>
    <row r="346" spans="1:16" ht="38.25" hidden="1" x14ac:dyDescent="0.25">
      <c r="A346" s="292" t="s">
        <v>9</v>
      </c>
      <c r="B346" s="286" t="s">
        <v>373</v>
      </c>
      <c r="C346" s="83" t="s">
        <v>2270</v>
      </c>
      <c r="D346" s="262"/>
      <c r="E346" s="263"/>
      <c r="F346" s="294" t="e">
        <f t="shared" si="21"/>
        <v>#DIV/0!</v>
      </c>
      <c r="G346" s="264"/>
      <c r="H346" s="264"/>
      <c r="I346" s="294" t="e">
        <f t="shared" si="22"/>
        <v>#DIV/0!</v>
      </c>
      <c r="J346" s="263"/>
      <c r="K346" s="263"/>
      <c r="L346" s="294" t="e">
        <f t="shared" si="23"/>
        <v>#DIV/0!</v>
      </c>
      <c r="M346" s="264"/>
      <c r="N346" s="263"/>
      <c r="O346" s="294" t="e">
        <f t="shared" si="24"/>
        <v>#DIV/0!</v>
      </c>
    </row>
    <row r="347" spans="1:16" ht="39" hidden="1" thickBot="1" x14ac:dyDescent="0.3">
      <c r="A347" s="59" t="s">
        <v>14</v>
      </c>
      <c r="B347" s="161" t="s">
        <v>2280</v>
      </c>
      <c r="C347" s="83" t="s">
        <v>2281</v>
      </c>
      <c r="D347" s="269"/>
      <c r="E347" s="270"/>
      <c r="F347" s="295" t="e">
        <f t="shared" si="21"/>
        <v>#DIV/0!</v>
      </c>
      <c r="G347" s="271"/>
      <c r="H347" s="271"/>
      <c r="I347" s="295" t="e">
        <f t="shared" si="22"/>
        <v>#DIV/0!</v>
      </c>
      <c r="J347" s="270"/>
      <c r="K347" s="270"/>
      <c r="L347" s="295" t="e">
        <f t="shared" si="23"/>
        <v>#DIV/0!</v>
      </c>
      <c r="M347" s="271"/>
      <c r="N347" s="270"/>
      <c r="O347" s="295" t="e">
        <f t="shared" si="24"/>
        <v>#DIV/0!</v>
      </c>
    </row>
    <row r="348" spans="1:16" ht="38.25" x14ac:dyDescent="0.2">
      <c r="A348" s="71" t="s">
        <v>3</v>
      </c>
      <c r="B348" s="71" t="s">
        <v>406</v>
      </c>
      <c r="C348" s="83" t="s">
        <v>209</v>
      </c>
    </row>
    <row r="350" spans="1:16" s="39" customFormat="1" x14ac:dyDescent="0.2">
      <c r="A350" s="66"/>
      <c r="B350" s="66"/>
      <c r="C350" s="361"/>
      <c r="D350" s="102"/>
      <c r="E350" s="102"/>
      <c r="F350" s="362"/>
      <c r="G350" s="102"/>
      <c r="H350" s="363"/>
      <c r="I350" s="362"/>
    </row>
  </sheetData>
  <sheetProtection formatCells="0"/>
  <autoFilter ref="A1:O347">
    <filterColumn colId="0">
      <filters>
        <filter val="Sisačko-moslavačka"/>
      </filters>
    </filterColumn>
    <filterColumn colId="1">
      <filters>
        <filter val="PRIVREDA d.o.o. _x000a_(12266526926) Gundulićeva 14, 44250 Petrinja"/>
      </filters>
    </filterColumn>
  </autoFilter>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53"/>
  <sheetViews>
    <sheetView workbookViewId="0">
      <selection activeCell="N213" sqref="N213"/>
    </sheetView>
  </sheetViews>
  <sheetFormatPr defaultRowHeight="12.75" x14ac:dyDescent="0.2"/>
  <cols>
    <col min="1" max="1" width="11" style="10" customWidth="1"/>
    <col min="2" max="2" width="20.85546875" style="10" customWidth="1"/>
    <col min="3" max="3" width="15.140625" style="10" customWidth="1"/>
    <col min="4" max="4" width="13.28515625" style="10" customWidth="1"/>
    <col min="5" max="5" width="10" customWidth="1"/>
    <col min="6" max="6" width="10.28515625" customWidth="1"/>
    <col min="7" max="7" width="13.5703125" customWidth="1"/>
    <col min="8" max="8" width="11" customWidth="1"/>
    <col min="9" max="9" width="10.5703125" customWidth="1"/>
    <col min="10" max="10" width="14.7109375" customWidth="1"/>
    <col min="12" max="12" width="10.28515625" customWidth="1"/>
    <col min="13" max="13" width="14.42578125" customWidth="1"/>
    <col min="14" max="14" width="11.7109375" customWidth="1"/>
    <col min="15" max="15" width="10.85546875" customWidth="1"/>
  </cols>
  <sheetData>
    <row r="1" spans="1:15" ht="51.75" thickBot="1" x14ac:dyDescent="0.25">
      <c r="A1" s="1" t="s">
        <v>0</v>
      </c>
      <c r="B1" s="2" t="s">
        <v>332</v>
      </c>
      <c r="C1" s="1" t="s">
        <v>22</v>
      </c>
      <c r="D1" s="274" t="s">
        <v>771</v>
      </c>
      <c r="E1" s="272" t="s">
        <v>762</v>
      </c>
      <c r="F1" s="273" t="s">
        <v>764</v>
      </c>
      <c r="G1" s="272" t="s">
        <v>761</v>
      </c>
      <c r="H1" s="272" t="s">
        <v>763</v>
      </c>
      <c r="I1" s="272" t="s">
        <v>765</v>
      </c>
      <c r="J1" s="40" t="s">
        <v>772</v>
      </c>
      <c r="K1" s="41" t="s">
        <v>766</v>
      </c>
      <c r="L1" s="42" t="s">
        <v>768</v>
      </c>
      <c r="M1" s="279" t="s">
        <v>767</v>
      </c>
      <c r="N1" s="280" t="s">
        <v>769</v>
      </c>
      <c r="O1" s="278" t="s">
        <v>770</v>
      </c>
    </row>
    <row r="2" spans="1:15" s="75" customFormat="1" ht="38.25" hidden="1" x14ac:dyDescent="0.2">
      <c r="A2" s="71" t="s">
        <v>7</v>
      </c>
      <c r="B2" s="71" t="s">
        <v>331</v>
      </c>
      <c r="C2" s="71" t="s">
        <v>30</v>
      </c>
      <c r="D2" s="228"/>
      <c r="E2" s="229"/>
      <c r="F2" s="321" t="e">
        <f>(E2/D2)*100</f>
        <v>#DIV/0!</v>
      </c>
      <c r="G2" s="228"/>
      <c r="H2" s="229"/>
      <c r="I2" s="321" t="e">
        <f>(H2/G2)*100</f>
        <v>#DIV/0!</v>
      </c>
      <c r="J2" s="229"/>
      <c r="K2" s="229"/>
      <c r="L2" s="321" t="e">
        <f>(K2/J2)*100</f>
        <v>#DIV/0!</v>
      </c>
      <c r="M2" s="228"/>
      <c r="N2" s="229"/>
      <c r="O2" s="321" t="e">
        <f>(N2/M2)*100</f>
        <v>#DIV/0!</v>
      </c>
    </row>
    <row r="3" spans="1:15" ht="38.25" hidden="1" x14ac:dyDescent="0.2">
      <c r="A3" s="4" t="s">
        <v>7</v>
      </c>
      <c r="B3" s="5" t="s">
        <v>328</v>
      </c>
      <c r="C3" s="4" t="s">
        <v>23</v>
      </c>
      <c r="D3" s="202"/>
      <c r="E3" s="203"/>
      <c r="F3" s="275" t="e">
        <f t="shared" ref="F3:F65" si="0">(E3/D3)*100</f>
        <v>#DIV/0!</v>
      </c>
      <c r="G3" s="204"/>
      <c r="H3" s="207"/>
      <c r="I3" s="275" t="e">
        <f t="shared" ref="I3:I65" si="1">(H3/G3)*100</f>
        <v>#DIV/0!</v>
      </c>
      <c r="J3" s="207"/>
      <c r="K3" s="207"/>
      <c r="L3" s="275" t="e">
        <f t="shared" ref="L3:L65" si="2">(K3/J3)*100</f>
        <v>#DIV/0!</v>
      </c>
      <c r="M3" s="208"/>
      <c r="N3" s="207"/>
      <c r="O3" s="275" t="e">
        <f t="shared" ref="O3:O65" si="3">(N3/M3)*100</f>
        <v>#DIV/0!</v>
      </c>
    </row>
    <row r="4" spans="1:15" ht="51" hidden="1" x14ac:dyDescent="0.2">
      <c r="A4" s="100" t="s">
        <v>7</v>
      </c>
      <c r="B4" s="84" t="s">
        <v>2136</v>
      </c>
      <c r="C4" s="100" t="s">
        <v>24</v>
      </c>
      <c r="D4" s="209"/>
      <c r="E4" s="210"/>
      <c r="F4" s="275" t="e">
        <f t="shared" si="0"/>
        <v>#DIV/0!</v>
      </c>
      <c r="G4" s="208"/>
      <c r="H4" s="211"/>
      <c r="I4" s="275" t="e">
        <f t="shared" si="1"/>
        <v>#DIV/0!</v>
      </c>
      <c r="J4" s="211"/>
      <c r="K4" s="211"/>
      <c r="L4" s="275" t="e">
        <f t="shared" si="2"/>
        <v>#DIV/0!</v>
      </c>
      <c r="M4" s="212"/>
      <c r="N4" s="211"/>
      <c r="O4" s="275" t="e">
        <f t="shared" si="3"/>
        <v>#DIV/0!</v>
      </c>
    </row>
    <row r="5" spans="1:15" ht="51" hidden="1" x14ac:dyDescent="0.2">
      <c r="A5" s="100" t="s">
        <v>7</v>
      </c>
      <c r="B5" s="84" t="s">
        <v>2136</v>
      </c>
      <c r="C5" s="100" t="s">
        <v>25</v>
      </c>
      <c r="D5" s="209"/>
      <c r="E5" s="210"/>
      <c r="F5" s="275" t="e">
        <f t="shared" si="0"/>
        <v>#DIV/0!</v>
      </c>
      <c r="G5" s="208"/>
      <c r="H5" s="211"/>
      <c r="I5" s="275" t="e">
        <f t="shared" si="1"/>
        <v>#DIV/0!</v>
      </c>
      <c r="J5" s="211"/>
      <c r="K5" s="211"/>
      <c r="L5" s="275" t="e">
        <f t="shared" si="2"/>
        <v>#DIV/0!</v>
      </c>
      <c r="M5" s="212"/>
      <c r="N5" s="211"/>
      <c r="O5" s="275" t="e">
        <f t="shared" si="3"/>
        <v>#DIV/0!</v>
      </c>
    </row>
    <row r="6" spans="1:15" ht="51" hidden="1" x14ac:dyDescent="0.2">
      <c r="A6" s="4" t="s">
        <v>7</v>
      </c>
      <c r="B6" s="5" t="s">
        <v>329</v>
      </c>
      <c r="C6" s="4" t="s">
        <v>26</v>
      </c>
      <c r="D6" s="202"/>
      <c r="E6" s="203"/>
      <c r="F6" s="275" t="e">
        <f t="shared" si="0"/>
        <v>#DIV/0!</v>
      </c>
      <c r="G6" s="208"/>
      <c r="H6" s="207"/>
      <c r="I6" s="275" t="e">
        <f t="shared" si="1"/>
        <v>#DIV/0!</v>
      </c>
      <c r="J6" s="207"/>
      <c r="K6" s="207"/>
      <c r="L6" s="275" t="e">
        <f t="shared" si="2"/>
        <v>#DIV/0!</v>
      </c>
      <c r="M6" s="208"/>
      <c r="N6" s="207"/>
      <c r="O6" s="275" t="e">
        <f t="shared" si="3"/>
        <v>#DIV/0!</v>
      </c>
    </row>
    <row r="7" spans="1:15" ht="51" hidden="1" x14ac:dyDescent="0.2">
      <c r="A7" s="4" t="s">
        <v>7</v>
      </c>
      <c r="B7" s="5" t="s">
        <v>329</v>
      </c>
      <c r="C7" s="4" t="s">
        <v>27</v>
      </c>
      <c r="D7" s="202"/>
      <c r="E7" s="203"/>
      <c r="F7" s="275" t="e">
        <f t="shared" si="0"/>
        <v>#DIV/0!</v>
      </c>
      <c r="G7" s="208"/>
      <c r="H7" s="207"/>
      <c r="I7" s="275" t="e">
        <f t="shared" si="1"/>
        <v>#DIV/0!</v>
      </c>
      <c r="J7" s="207"/>
      <c r="K7" s="207"/>
      <c r="L7" s="275" t="e">
        <f t="shared" si="2"/>
        <v>#DIV/0!</v>
      </c>
      <c r="M7" s="208"/>
      <c r="N7" s="207"/>
      <c r="O7" s="275" t="e">
        <f t="shared" si="3"/>
        <v>#DIV/0!</v>
      </c>
    </row>
    <row r="8" spans="1:15" ht="51" hidden="1" x14ac:dyDescent="0.2">
      <c r="A8" s="4" t="s">
        <v>7</v>
      </c>
      <c r="B8" s="5" t="s">
        <v>329</v>
      </c>
      <c r="C8" s="4" t="s">
        <v>28</v>
      </c>
      <c r="D8" s="202"/>
      <c r="E8" s="203"/>
      <c r="F8" s="275" t="e">
        <f t="shared" si="0"/>
        <v>#DIV/0!</v>
      </c>
      <c r="G8" s="208"/>
      <c r="H8" s="207"/>
      <c r="I8" s="275" t="e">
        <f t="shared" si="1"/>
        <v>#DIV/0!</v>
      </c>
      <c r="J8" s="207"/>
      <c r="K8" s="207"/>
      <c r="L8" s="275" t="e">
        <f t="shared" si="2"/>
        <v>#DIV/0!</v>
      </c>
      <c r="M8" s="208"/>
      <c r="N8" s="207"/>
      <c r="O8" s="275" t="e">
        <f t="shared" si="3"/>
        <v>#DIV/0!</v>
      </c>
    </row>
    <row r="9" spans="1:15" ht="38.25" hidden="1" x14ac:dyDescent="0.2">
      <c r="A9" s="65" t="s">
        <v>7</v>
      </c>
      <c r="B9" s="5" t="s">
        <v>330</v>
      </c>
      <c r="C9" s="65" t="s">
        <v>29</v>
      </c>
      <c r="D9" s="213"/>
      <c r="E9" s="214"/>
      <c r="F9" s="275" t="e">
        <f t="shared" si="0"/>
        <v>#DIV/0!</v>
      </c>
      <c r="G9" s="204"/>
      <c r="H9" s="215"/>
      <c r="I9" s="275" t="e">
        <f t="shared" si="1"/>
        <v>#DIV/0!</v>
      </c>
      <c r="J9" s="215"/>
      <c r="K9" s="215"/>
      <c r="L9" s="275" t="e">
        <f t="shared" si="2"/>
        <v>#DIV/0!</v>
      </c>
      <c r="M9" s="204"/>
      <c r="N9" s="215"/>
      <c r="O9" s="275" t="e">
        <f t="shared" si="3"/>
        <v>#DIV/0!</v>
      </c>
    </row>
    <row r="10" spans="1:15" ht="38.25" hidden="1" x14ac:dyDescent="0.2">
      <c r="A10" s="4" t="s">
        <v>7</v>
      </c>
      <c r="B10" s="5" t="s">
        <v>331</v>
      </c>
      <c r="C10" s="4" t="s">
        <v>30</v>
      </c>
      <c r="D10" s="202"/>
      <c r="E10" s="203"/>
      <c r="F10" s="275" t="e">
        <f t="shared" si="0"/>
        <v>#DIV/0!</v>
      </c>
      <c r="G10" s="204"/>
      <c r="H10" s="207"/>
      <c r="I10" s="275" t="e">
        <f t="shared" si="1"/>
        <v>#DIV/0!</v>
      </c>
      <c r="J10" s="207"/>
      <c r="K10" s="207"/>
      <c r="L10" s="275" t="e">
        <f t="shared" si="2"/>
        <v>#DIV/0!</v>
      </c>
      <c r="M10" s="208"/>
      <c r="N10" s="207"/>
      <c r="O10" s="275" t="e">
        <f t="shared" si="3"/>
        <v>#DIV/0!</v>
      </c>
    </row>
    <row r="11" spans="1:15" ht="56.25" hidden="1" x14ac:dyDescent="0.2">
      <c r="A11" s="4" t="s">
        <v>7</v>
      </c>
      <c r="B11" s="116" t="s">
        <v>2361</v>
      </c>
      <c r="C11" s="4" t="s">
        <v>31</v>
      </c>
      <c r="D11" s="202"/>
      <c r="E11" s="203"/>
      <c r="F11" s="275" t="e">
        <f t="shared" si="0"/>
        <v>#DIV/0!</v>
      </c>
      <c r="G11" s="202"/>
      <c r="H11" s="203"/>
      <c r="I11" s="275" t="e">
        <f t="shared" si="1"/>
        <v>#DIV/0!</v>
      </c>
      <c r="J11" s="202"/>
      <c r="K11" s="203"/>
      <c r="L11" s="275" t="e">
        <f t="shared" si="2"/>
        <v>#DIV/0!</v>
      </c>
      <c r="M11" s="202"/>
      <c r="N11" s="203"/>
      <c r="O11" s="275" t="e">
        <f t="shared" si="3"/>
        <v>#DIV/0!</v>
      </c>
    </row>
    <row r="12" spans="1:15" s="75" customFormat="1" ht="51" hidden="1" x14ac:dyDescent="0.2">
      <c r="A12" s="282" t="s">
        <v>12</v>
      </c>
      <c r="B12" s="282" t="s">
        <v>2757</v>
      </c>
      <c r="C12" s="282" t="s">
        <v>32</v>
      </c>
      <c r="D12" s="330"/>
      <c r="E12" s="331"/>
      <c r="F12" s="321"/>
      <c r="G12" s="332"/>
      <c r="H12" s="331"/>
      <c r="I12" s="321"/>
      <c r="J12" s="331"/>
      <c r="K12" s="331"/>
      <c r="L12" s="321"/>
      <c r="M12" s="332"/>
      <c r="N12" s="331"/>
      <c r="O12" s="321"/>
    </row>
    <row r="13" spans="1:15" s="75" customFormat="1" ht="38.25" hidden="1" x14ac:dyDescent="0.2">
      <c r="A13" s="71" t="s">
        <v>12</v>
      </c>
      <c r="B13" s="60" t="s">
        <v>2473</v>
      </c>
      <c r="C13" s="60" t="s">
        <v>322</v>
      </c>
      <c r="D13" s="437"/>
      <c r="E13" s="221"/>
      <c r="F13" s="438"/>
      <c r="G13" s="437"/>
      <c r="H13" s="221"/>
      <c r="I13" s="438"/>
      <c r="J13" s="221"/>
      <c r="K13" s="221"/>
      <c r="L13" s="438"/>
      <c r="M13" s="437"/>
      <c r="N13" s="221"/>
      <c r="O13" s="438"/>
    </row>
    <row r="14" spans="1:15" ht="51" hidden="1" x14ac:dyDescent="0.2">
      <c r="A14" s="59" t="s">
        <v>12</v>
      </c>
      <c r="B14" s="60" t="s">
        <v>324</v>
      </c>
      <c r="C14" s="60" t="s">
        <v>33</v>
      </c>
      <c r="D14" s="220"/>
      <c r="E14" s="221"/>
      <c r="F14" s="275"/>
      <c r="G14" s="220"/>
      <c r="H14" s="221"/>
      <c r="I14" s="275"/>
      <c r="J14" s="221"/>
      <c r="K14" s="221"/>
      <c r="L14" s="275"/>
      <c r="M14" s="220"/>
      <c r="N14" s="221"/>
      <c r="O14" s="275"/>
    </row>
    <row r="15" spans="1:15" ht="51" hidden="1" x14ac:dyDescent="0.2">
      <c r="A15" s="71" t="s">
        <v>12</v>
      </c>
      <c r="B15" s="60" t="s">
        <v>2757</v>
      </c>
      <c r="C15" s="60" t="s">
        <v>34</v>
      </c>
      <c r="D15" s="222"/>
      <c r="E15" s="223"/>
      <c r="F15" s="294"/>
      <c r="G15" s="224"/>
      <c r="H15" s="225"/>
      <c r="I15" s="294"/>
      <c r="J15" s="225"/>
      <c r="K15" s="225"/>
      <c r="L15" s="294"/>
      <c r="M15" s="224"/>
      <c r="N15" s="225"/>
      <c r="O15" s="294"/>
    </row>
    <row r="16" spans="1:15" ht="51" hidden="1" x14ac:dyDescent="0.2">
      <c r="A16" s="59" t="s">
        <v>12</v>
      </c>
      <c r="B16" s="60" t="s">
        <v>324</v>
      </c>
      <c r="C16" s="60" t="s">
        <v>35</v>
      </c>
      <c r="D16" s="220"/>
      <c r="E16" s="226"/>
      <c r="F16" s="275"/>
      <c r="G16" s="227"/>
      <c r="H16" s="226"/>
      <c r="I16" s="275"/>
      <c r="J16" s="226"/>
      <c r="K16" s="226"/>
      <c r="L16" s="275"/>
      <c r="M16" s="227"/>
      <c r="N16" s="226"/>
      <c r="O16" s="275"/>
    </row>
    <row r="17" spans="1:15" ht="38.25" hidden="1" x14ac:dyDescent="0.2">
      <c r="A17" s="341" t="s">
        <v>19</v>
      </c>
      <c r="B17" s="84" t="s">
        <v>333</v>
      </c>
      <c r="C17" s="341" t="s">
        <v>36</v>
      </c>
      <c r="D17" s="342"/>
      <c r="E17" s="343"/>
      <c r="F17" s="344" t="e">
        <f t="shared" si="0"/>
        <v>#DIV/0!</v>
      </c>
      <c r="G17" s="345"/>
      <c r="H17" s="346"/>
      <c r="I17" s="344" t="e">
        <f t="shared" si="1"/>
        <v>#DIV/0!</v>
      </c>
      <c r="J17" s="346"/>
      <c r="K17" s="346"/>
      <c r="L17" s="344" t="e">
        <f t="shared" si="2"/>
        <v>#DIV/0!</v>
      </c>
      <c r="M17" s="345"/>
      <c r="N17" s="346"/>
      <c r="O17" s="344" t="e">
        <f t="shared" si="3"/>
        <v>#DIV/0!</v>
      </c>
    </row>
    <row r="18" spans="1:15" ht="38.25" hidden="1" x14ac:dyDescent="0.2">
      <c r="A18" s="341" t="s">
        <v>19</v>
      </c>
      <c r="B18" s="84" t="s">
        <v>333</v>
      </c>
      <c r="C18" s="341" t="s">
        <v>37</v>
      </c>
      <c r="D18" s="342"/>
      <c r="E18" s="343"/>
      <c r="F18" s="344" t="e">
        <f t="shared" si="0"/>
        <v>#DIV/0!</v>
      </c>
      <c r="G18" s="345"/>
      <c r="H18" s="346"/>
      <c r="I18" s="344" t="e">
        <f t="shared" si="1"/>
        <v>#DIV/0!</v>
      </c>
      <c r="J18" s="346"/>
      <c r="K18" s="346"/>
      <c r="L18" s="344" t="e">
        <f t="shared" si="2"/>
        <v>#DIV/0!</v>
      </c>
      <c r="M18" s="345"/>
      <c r="N18" s="346"/>
      <c r="O18" s="344" t="e">
        <f t="shared" si="3"/>
        <v>#DIV/0!</v>
      </c>
    </row>
    <row r="19" spans="1:15" s="75" customFormat="1" ht="51" hidden="1" x14ac:dyDescent="0.2">
      <c r="A19" s="71" t="s">
        <v>19</v>
      </c>
      <c r="B19" s="71" t="s">
        <v>334</v>
      </c>
      <c r="C19" s="71" t="s">
        <v>38</v>
      </c>
      <c r="D19" s="228"/>
      <c r="E19" s="229"/>
      <c r="F19" s="321" t="e">
        <f>(E19/D19)*100</f>
        <v>#DIV/0!</v>
      </c>
      <c r="G19" s="228"/>
      <c r="H19" s="229"/>
      <c r="I19" s="321" t="e">
        <f t="shared" si="1"/>
        <v>#DIV/0!</v>
      </c>
      <c r="J19" s="229"/>
      <c r="K19" s="229"/>
      <c r="L19" s="321" t="e">
        <f t="shared" si="2"/>
        <v>#DIV/0!</v>
      </c>
      <c r="M19" s="228"/>
      <c r="N19" s="229"/>
      <c r="O19" s="321" t="e">
        <f t="shared" si="3"/>
        <v>#DIV/0!</v>
      </c>
    </row>
    <row r="20" spans="1:15" s="75" customFormat="1" ht="51" hidden="1" x14ac:dyDescent="0.2">
      <c r="A20" s="71" t="s">
        <v>19</v>
      </c>
      <c r="B20" s="71" t="s">
        <v>334</v>
      </c>
      <c r="C20" s="71" t="s">
        <v>39</v>
      </c>
      <c r="D20" s="228"/>
      <c r="E20" s="229"/>
      <c r="F20" s="321" t="e">
        <f>(E20/D20)*100</f>
        <v>#DIV/0!</v>
      </c>
      <c r="G20" s="228"/>
      <c r="H20" s="229"/>
      <c r="I20" s="321" t="e">
        <f t="shared" si="1"/>
        <v>#DIV/0!</v>
      </c>
      <c r="J20" s="229"/>
      <c r="K20" s="229"/>
      <c r="L20" s="321" t="e">
        <f t="shared" si="2"/>
        <v>#DIV/0!</v>
      </c>
      <c r="M20" s="229"/>
      <c r="N20" s="229"/>
      <c r="O20" s="321" t="e">
        <f t="shared" si="3"/>
        <v>#DIV/0!</v>
      </c>
    </row>
    <row r="21" spans="1:15" ht="38.25" hidden="1" x14ac:dyDescent="0.2">
      <c r="A21" s="4" t="s">
        <v>19</v>
      </c>
      <c r="B21" s="84" t="s">
        <v>335</v>
      </c>
      <c r="C21" s="4" t="s">
        <v>40</v>
      </c>
      <c r="D21" s="202"/>
      <c r="E21" s="203"/>
      <c r="F21" s="294" t="e">
        <f>(E21/D21)*100</f>
        <v>#DIV/0!</v>
      </c>
      <c r="G21" s="208"/>
      <c r="H21" s="207"/>
      <c r="I21" s="294" t="e">
        <f t="shared" si="1"/>
        <v>#DIV/0!</v>
      </c>
      <c r="J21" s="207"/>
      <c r="K21" s="207"/>
      <c r="L21" s="294" t="e">
        <f t="shared" si="2"/>
        <v>#DIV/0!</v>
      </c>
      <c r="M21" s="208"/>
      <c r="N21" s="207"/>
      <c r="O21" s="294" t="e">
        <f t="shared" si="3"/>
        <v>#DIV/0!</v>
      </c>
    </row>
    <row r="22" spans="1:15" ht="38.25" hidden="1" x14ac:dyDescent="0.2">
      <c r="A22" s="71" t="s">
        <v>19</v>
      </c>
      <c r="B22" s="71" t="s">
        <v>336</v>
      </c>
      <c r="C22" s="71" t="s">
        <v>41</v>
      </c>
      <c r="D22" s="228"/>
      <c r="E22" s="229"/>
      <c r="F22" s="321" t="e">
        <f>(E22/D22)*100</f>
        <v>#DIV/0!</v>
      </c>
      <c r="G22" s="228"/>
      <c r="H22" s="229"/>
      <c r="I22" s="321" t="e">
        <f t="shared" si="1"/>
        <v>#DIV/0!</v>
      </c>
      <c r="J22" s="229"/>
      <c r="K22" s="229"/>
      <c r="L22" s="321" t="e">
        <f t="shared" si="2"/>
        <v>#DIV/0!</v>
      </c>
      <c r="M22" s="228"/>
      <c r="N22" s="229"/>
      <c r="O22" s="321" t="e">
        <f t="shared" si="3"/>
        <v>#DIV/0!</v>
      </c>
    </row>
    <row r="23" spans="1:15" ht="38.25" hidden="1" x14ac:dyDescent="0.2">
      <c r="A23" s="4" t="s">
        <v>19</v>
      </c>
      <c r="B23" s="5" t="s">
        <v>337</v>
      </c>
      <c r="C23" s="4" t="s">
        <v>42</v>
      </c>
      <c r="D23" s="202"/>
      <c r="E23" s="203"/>
      <c r="F23" s="275" t="e">
        <f t="shared" si="0"/>
        <v>#DIV/0!</v>
      </c>
      <c r="G23" s="204"/>
      <c r="H23" s="207"/>
      <c r="I23" s="275" t="e">
        <f t="shared" si="1"/>
        <v>#DIV/0!</v>
      </c>
      <c r="J23" s="207"/>
      <c r="K23" s="207"/>
      <c r="L23" s="275" t="e">
        <f t="shared" si="2"/>
        <v>#DIV/0!</v>
      </c>
      <c r="M23" s="208"/>
      <c r="N23" s="207"/>
      <c r="O23" s="275" t="e">
        <f t="shared" si="3"/>
        <v>#DIV/0!</v>
      </c>
    </row>
    <row r="24" spans="1:15" s="75" customFormat="1" ht="38.25" hidden="1" x14ac:dyDescent="0.2">
      <c r="A24" s="71" t="s">
        <v>19</v>
      </c>
      <c r="B24" s="71" t="s">
        <v>338</v>
      </c>
      <c r="C24" s="71" t="s">
        <v>43</v>
      </c>
      <c r="D24" s="228"/>
      <c r="E24" s="229"/>
      <c r="F24" s="321" t="e">
        <f t="shared" si="0"/>
        <v>#DIV/0!</v>
      </c>
      <c r="G24" s="228"/>
      <c r="H24" s="405"/>
      <c r="I24" s="321" t="e">
        <f t="shared" si="1"/>
        <v>#DIV/0!</v>
      </c>
      <c r="J24" s="405"/>
      <c r="K24" s="229"/>
      <c r="L24" s="321" t="e">
        <f t="shared" si="2"/>
        <v>#DIV/0!</v>
      </c>
      <c r="M24" s="228"/>
      <c r="N24" s="229"/>
      <c r="O24" s="321" t="e">
        <f t="shared" si="3"/>
        <v>#DIV/0!</v>
      </c>
    </row>
    <row r="25" spans="1:15" ht="38.25" hidden="1" x14ac:dyDescent="0.2">
      <c r="A25" s="4" t="s">
        <v>19</v>
      </c>
      <c r="B25" s="5" t="s">
        <v>339</v>
      </c>
      <c r="C25" s="4" t="s">
        <v>43</v>
      </c>
      <c r="D25" s="202"/>
      <c r="E25" s="203"/>
      <c r="F25" s="275" t="e">
        <f t="shared" si="0"/>
        <v>#DIV/0!</v>
      </c>
      <c r="G25" s="204"/>
      <c r="H25" s="207"/>
      <c r="I25" s="275" t="e">
        <f t="shared" si="1"/>
        <v>#DIV/0!</v>
      </c>
      <c r="J25" s="207"/>
      <c r="K25" s="207"/>
      <c r="L25" s="275" t="e">
        <f t="shared" si="2"/>
        <v>#DIV/0!</v>
      </c>
      <c r="M25" s="208"/>
      <c r="N25" s="207"/>
      <c r="O25" s="275" t="e">
        <f t="shared" si="3"/>
        <v>#DIV/0!</v>
      </c>
    </row>
    <row r="26" spans="1:15" ht="38.25" hidden="1" x14ac:dyDescent="0.2">
      <c r="A26" s="4" t="s">
        <v>19</v>
      </c>
      <c r="B26" s="5" t="s">
        <v>340</v>
      </c>
      <c r="C26" s="4" t="s">
        <v>44</v>
      </c>
      <c r="D26" s="202"/>
      <c r="E26" s="203"/>
      <c r="F26" s="275" t="e">
        <f t="shared" si="0"/>
        <v>#DIV/0!</v>
      </c>
      <c r="G26" s="204"/>
      <c r="H26" s="207"/>
      <c r="I26" s="275" t="e">
        <f t="shared" si="1"/>
        <v>#DIV/0!</v>
      </c>
      <c r="J26" s="207"/>
      <c r="K26" s="207"/>
      <c r="L26" s="275" t="e">
        <f t="shared" si="2"/>
        <v>#DIV/0!</v>
      </c>
      <c r="M26" s="208"/>
      <c r="N26" s="207"/>
      <c r="O26" s="275" t="e">
        <f t="shared" si="3"/>
        <v>#DIV/0!</v>
      </c>
    </row>
    <row r="27" spans="1:15" s="75" customFormat="1" ht="38.25" hidden="1" x14ac:dyDescent="0.2">
      <c r="A27" s="71" t="s">
        <v>19</v>
      </c>
      <c r="B27" s="71" t="s">
        <v>338</v>
      </c>
      <c r="C27" s="71" t="s">
        <v>45</v>
      </c>
      <c r="D27" s="228"/>
      <c r="E27" s="229"/>
      <c r="F27" s="321" t="e">
        <f t="shared" si="0"/>
        <v>#DIV/0!</v>
      </c>
      <c r="G27" s="228"/>
      <c r="H27" s="405"/>
      <c r="I27" s="321" t="e">
        <f t="shared" si="1"/>
        <v>#DIV/0!</v>
      </c>
      <c r="J27" s="405"/>
      <c r="K27" s="229"/>
      <c r="L27" s="321" t="e">
        <f t="shared" si="2"/>
        <v>#DIV/0!</v>
      </c>
      <c r="M27" s="228"/>
      <c r="N27" s="229"/>
      <c r="O27" s="321" t="e">
        <f t="shared" si="3"/>
        <v>#DIV/0!</v>
      </c>
    </row>
    <row r="28" spans="1:15" ht="38.25" hidden="1" x14ac:dyDescent="0.2">
      <c r="A28" s="4" t="s">
        <v>19</v>
      </c>
      <c r="B28" s="84" t="s">
        <v>335</v>
      </c>
      <c r="C28" s="4" t="s">
        <v>45</v>
      </c>
      <c r="D28" s="202"/>
      <c r="E28" s="203"/>
      <c r="F28" s="294" t="e">
        <f t="shared" si="0"/>
        <v>#DIV/0!</v>
      </c>
      <c r="G28" s="208"/>
      <c r="H28" s="230"/>
      <c r="I28" s="294" t="e">
        <f t="shared" si="1"/>
        <v>#DIV/0!</v>
      </c>
      <c r="J28" s="277"/>
      <c r="K28" s="207"/>
      <c r="L28" s="294" t="e">
        <f t="shared" si="2"/>
        <v>#DIV/0!</v>
      </c>
      <c r="M28" s="208"/>
      <c r="N28" s="207"/>
      <c r="O28" s="294" t="e">
        <f t="shared" si="3"/>
        <v>#DIV/0!</v>
      </c>
    </row>
    <row r="29" spans="1:15" s="75" customFormat="1" ht="38.25" hidden="1" x14ac:dyDescent="0.2">
      <c r="A29" s="71" t="s">
        <v>19</v>
      </c>
      <c r="B29" s="71" t="s">
        <v>339</v>
      </c>
      <c r="C29" s="71" t="s">
        <v>43</v>
      </c>
      <c r="D29" s="228"/>
      <c r="E29" s="229"/>
      <c r="F29" s="321" t="e">
        <f t="shared" si="0"/>
        <v>#DIV/0!</v>
      </c>
      <c r="G29" s="228"/>
      <c r="H29" s="229"/>
      <c r="I29" s="321" t="e">
        <f t="shared" si="1"/>
        <v>#DIV/0!</v>
      </c>
      <c r="J29" s="229"/>
      <c r="K29" s="229"/>
      <c r="L29" s="321" t="e">
        <f t="shared" si="2"/>
        <v>#DIV/0!</v>
      </c>
      <c r="M29" s="228"/>
      <c r="N29" s="229"/>
      <c r="O29" s="321" t="e">
        <f t="shared" si="3"/>
        <v>#DIV/0!</v>
      </c>
    </row>
    <row r="30" spans="1:15" s="160" customFormat="1" ht="38.25" hidden="1" x14ac:dyDescent="0.2">
      <c r="A30" s="339" t="s">
        <v>19</v>
      </c>
      <c r="B30" s="339" t="s">
        <v>342</v>
      </c>
      <c r="C30" s="339" t="s">
        <v>46</v>
      </c>
      <c r="D30" s="545"/>
      <c r="E30" s="546"/>
      <c r="F30" s="542" t="e">
        <f t="shared" si="0"/>
        <v>#DIV/0!</v>
      </c>
      <c r="G30" s="545"/>
      <c r="H30" s="408"/>
      <c r="I30" s="542" t="e">
        <f t="shared" si="1"/>
        <v>#DIV/0!</v>
      </c>
      <c r="J30" s="408"/>
      <c r="K30" s="546"/>
      <c r="L30" s="542" t="e">
        <f t="shared" si="2"/>
        <v>#DIV/0!</v>
      </c>
      <c r="M30" s="545"/>
      <c r="N30" s="546"/>
      <c r="O30" s="542" t="e">
        <f t="shared" si="3"/>
        <v>#DIV/0!</v>
      </c>
    </row>
    <row r="31" spans="1:15" s="75" customFormat="1" ht="38.25" hidden="1" x14ac:dyDescent="0.2">
      <c r="A31" s="71" t="s">
        <v>19</v>
      </c>
      <c r="B31" s="71" t="s">
        <v>2758</v>
      </c>
      <c r="C31" s="71" t="s">
        <v>46</v>
      </c>
      <c r="D31" s="228"/>
      <c r="E31" s="229"/>
      <c r="F31" s="386" t="e">
        <f t="shared" si="0"/>
        <v>#DIV/0!</v>
      </c>
      <c r="G31" s="227"/>
      <c r="H31" s="405"/>
      <c r="I31" s="386" t="e">
        <f t="shared" si="1"/>
        <v>#DIV/0!</v>
      </c>
      <c r="J31" s="405"/>
      <c r="K31" s="229"/>
      <c r="L31" s="386" t="e">
        <f t="shared" si="2"/>
        <v>#DIV/0!</v>
      </c>
      <c r="M31" s="228"/>
      <c r="N31" s="229"/>
      <c r="O31" s="386" t="e">
        <f t="shared" si="3"/>
        <v>#DIV/0!</v>
      </c>
    </row>
    <row r="32" spans="1:15" s="75" customFormat="1" ht="38.25" hidden="1" x14ac:dyDescent="0.2">
      <c r="A32" s="71" t="s">
        <v>19</v>
      </c>
      <c r="B32" s="71" t="s">
        <v>343</v>
      </c>
      <c r="C32" s="71" t="s">
        <v>46</v>
      </c>
      <c r="D32" s="228"/>
      <c r="E32" s="229"/>
      <c r="F32" s="321" t="e">
        <f t="shared" si="0"/>
        <v>#DIV/0!</v>
      </c>
      <c r="G32" s="228"/>
      <c r="H32" s="229"/>
      <c r="I32" s="321" t="e">
        <f t="shared" si="1"/>
        <v>#DIV/0!</v>
      </c>
      <c r="J32" s="229"/>
      <c r="K32" s="229"/>
      <c r="L32" s="321" t="e">
        <f t="shared" si="2"/>
        <v>#DIV/0!</v>
      </c>
      <c r="M32" s="228"/>
      <c r="N32" s="229"/>
      <c r="O32" s="321" t="e">
        <f t="shared" si="3"/>
        <v>#DIV/0!</v>
      </c>
    </row>
    <row r="33" spans="1:15" ht="38.25" hidden="1" x14ac:dyDescent="0.2">
      <c r="A33" s="4" t="s">
        <v>19</v>
      </c>
      <c r="B33" s="84" t="s">
        <v>344</v>
      </c>
      <c r="C33" s="4" t="s">
        <v>47</v>
      </c>
      <c r="D33" s="202"/>
      <c r="E33" s="203"/>
      <c r="F33" s="294" t="e">
        <f>(E33/D33)*100</f>
        <v>#DIV/0!</v>
      </c>
      <c r="G33" s="208"/>
      <c r="H33" s="207"/>
      <c r="I33" s="294" t="e">
        <f t="shared" si="1"/>
        <v>#DIV/0!</v>
      </c>
      <c r="J33" s="207"/>
      <c r="K33" s="207"/>
      <c r="L33" s="294" t="e">
        <f t="shared" si="2"/>
        <v>#DIV/0!</v>
      </c>
      <c r="M33" s="208"/>
      <c r="N33" s="207"/>
      <c r="O33" s="294" t="e">
        <f t="shared" si="3"/>
        <v>#DIV/0!</v>
      </c>
    </row>
    <row r="34" spans="1:15" ht="38.25" hidden="1" x14ac:dyDescent="0.2">
      <c r="A34" s="341" t="s">
        <v>19</v>
      </c>
      <c r="B34" s="84" t="s">
        <v>333</v>
      </c>
      <c r="C34" s="341" t="s">
        <v>48</v>
      </c>
      <c r="D34" s="342"/>
      <c r="E34" s="343"/>
      <c r="F34" s="344" t="e">
        <f>(E34/D34)*100</f>
        <v>#DIV/0!</v>
      </c>
      <c r="G34" s="345"/>
      <c r="H34" s="346"/>
      <c r="I34" s="344" t="e">
        <f t="shared" si="1"/>
        <v>#DIV/0!</v>
      </c>
      <c r="J34" s="346"/>
      <c r="K34" s="346"/>
      <c r="L34" s="344" t="e">
        <f t="shared" si="2"/>
        <v>#DIV/0!</v>
      </c>
      <c r="M34" s="345"/>
      <c r="N34" s="346"/>
      <c r="O34" s="344" t="e">
        <f t="shared" si="3"/>
        <v>#DIV/0!</v>
      </c>
    </row>
    <row r="35" spans="1:15" ht="38.25" hidden="1" x14ac:dyDescent="0.2">
      <c r="A35" s="341" t="s">
        <v>19</v>
      </c>
      <c r="B35" s="84" t="s">
        <v>333</v>
      </c>
      <c r="C35" s="341" t="s">
        <v>49</v>
      </c>
      <c r="D35" s="342"/>
      <c r="E35" s="343"/>
      <c r="F35" s="344" t="e">
        <f>(E35/D35)*100</f>
        <v>#DIV/0!</v>
      </c>
      <c r="G35" s="345"/>
      <c r="H35" s="346"/>
      <c r="I35" s="344" t="e">
        <f t="shared" si="1"/>
        <v>#DIV/0!</v>
      </c>
      <c r="J35" s="346"/>
      <c r="K35" s="346"/>
      <c r="L35" s="344" t="e">
        <f t="shared" si="2"/>
        <v>#DIV/0!</v>
      </c>
      <c r="M35" s="345"/>
      <c r="N35" s="346"/>
      <c r="O35" s="344" t="e">
        <f t="shared" si="3"/>
        <v>#DIV/0!</v>
      </c>
    </row>
    <row r="36" spans="1:15" s="75" customFormat="1" ht="38.25" hidden="1" x14ac:dyDescent="0.2">
      <c r="A36" s="71" t="s">
        <v>19</v>
      </c>
      <c r="B36" s="71" t="s">
        <v>345</v>
      </c>
      <c r="C36" s="71" t="s">
        <v>50</v>
      </c>
      <c r="D36" s="228"/>
      <c r="E36" s="229"/>
      <c r="F36" s="321" t="e">
        <f>(E36/D36)*100</f>
        <v>#DIV/0!</v>
      </c>
      <c r="G36" s="228"/>
      <c r="H36" s="229"/>
      <c r="I36" s="321" t="e">
        <f t="shared" si="1"/>
        <v>#DIV/0!</v>
      </c>
      <c r="J36" s="229"/>
      <c r="K36" s="229"/>
      <c r="L36" s="321" t="e">
        <f t="shared" si="2"/>
        <v>#DIV/0!</v>
      </c>
      <c r="M36" s="228"/>
      <c r="N36" s="229"/>
      <c r="O36" s="321" t="e">
        <f t="shared" si="3"/>
        <v>#DIV/0!</v>
      </c>
    </row>
    <row r="37" spans="1:15" ht="38.25" hidden="1" x14ac:dyDescent="0.2">
      <c r="A37" s="341" t="s">
        <v>19</v>
      </c>
      <c r="B37" s="84" t="s">
        <v>333</v>
      </c>
      <c r="C37" s="341" t="s">
        <v>51</v>
      </c>
      <c r="D37" s="342"/>
      <c r="E37" s="343"/>
      <c r="F37" s="344" t="e">
        <f t="shared" si="0"/>
        <v>#DIV/0!</v>
      </c>
      <c r="G37" s="345"/>
      <c r="H37" s="346"/>
      <c r="I37" s="344" t="e">
        <f t="shared" si="1"/>
        <v>#DIV/0!</v>
      </c>
      <c r="J37" s="346"/>
      <c r="K37" s="346"/>
      <c r="L37" s="344" t="e">
        <f t="shared" si="2"/>
        <v>#DIV/0!</v>
      </c>
      <c r="M37" s="345"/>
      <c r="N37" s="346"/>
      <c r="O37" s="344" t="e">
        <f t="shared" si="3"/>
        <v>#DIV/0!</v>
      </c>
    </row>
    <row r="38" spans="1:15" ht="38.25" hidden="1" x14ac:dyDescent="0.2">
      <c r="A38" s="341" t="s">
        <v>19</v>
      </c>
      <c r="B38" s="84" t="s">
        <v>333</v>
      </c>
      <c r="C38" s="341" t="s">
        <v>52</v>
      </c>
      <c r="D38" s="342"/>
      <c r="E38" s="343"/>
      <c r="F38" s="344" t="e">
        <f t="shared" si="0"/>
        <v>#DIV/0!</v>
      </c>
      <c r="G38" s="345"/>
      <c r="H38" s="346"/>
      <c r="I38" s="344" t="e">
        <f t="shared" si="1"/>
        <v>#DIV/0!</v>
      </c>
      <c r="J38" s="346"/>
      <c r="K38" s="346"/>
      <c r="L38" s="344" t="e">
        <f t="shared" si="2"/>
        <v>#DIV/0!</v>
      </c>
      <c r="M38" s="345"/>
      <c r="N38" s="346"/>
      <c r="O38" s="344" t="e">
        <f t="shared" si="3"/>
        <v>#DIV/0!</v>
      </c>
    </row>
    <row r="39" spans="1:15" ht="38.25" hidden="1" x14ac:dyDescent="0.2">
      <c r="A39" s="341" t="s">
        <v>19</v>
      </c>
      <c r="B39" s="84" t="s">
        <v>333</v>
      </c>
      <c r="C39" s="341" t="s">
        <v>53</v>
      </c>
      <c r="D39" s="342"/>
      <c r="E39" s="343"/>
      <c r="F39" s="344" t="e">
        <f t="shared" si="0"/>
        <v>#DIV/0!</v>
      </c>
      <c r="G39" s="345"/>
      <c r="H39" s="346"/>
      <c r="I39" s="344" t="e">
        <f t="shared" si="1"/>
        <v>#DIV/0!</v>
      </c>
      <c r="J39" s="346"/>
      <c r="K39" s="346"/>
      <c r="L39" s="344" t="e">
        <f t="shared" si="2"/>
        <v>#DIV/0!</v>
      </c>
      <c r="M39" s="345"/>
      <c r="N39" s="346"/>
      <c r="O39" s="344" t="e">
        <f t="shared" si="3"/>
        <v>#DIV/0!</v>
      </c>
    </row>
    <row r="40" spans="1:15" s="75" customFormat="1" ht="51" hidden="1" x14ac:dyDescent="0.2">
      <c r="A40" s="71" t="s">
        <v>21</v>
      </c>
      <c r="B40" s="71" t="s">
        <v>346</v>
      </c>
      <c r="C40" s="71" t="s">
        <v>2119</v>
      </c>
      <c r="D40" s="228"/>
      <c r="E40" s="229"/>
      <c r="F40" s="321" t="e">
        <f t="shared" si="0"/>
        <v>#DIV/0!</v>
      </c>
      <c r="G40" s="228"/>
      <c r="H40" s="229"/>
      <c r="I40" s="321" t="e">
        <f t="shared" si="1"/>
        <v>#DIV/0!</v>
      </c>
      <c r="J40" s="229"/>
      <c r="K40" s="229"/>
      <c r="L40" s="321" t="e">
        <f t="shared" si="2"/>
        <v>#DIV/0!</v>
      </c>
      <c r="M40" s="228"/>
      <c r="N40" s="229"/>
      <c r="O40" s="321" t="e">
        <f t="shared" si="3"/>
        <v>#DIV/0!</v>
      </c>
    </row>
    <row r="41" spans="1:15" s="75" customFormat="1" ht="51" hidden="1" x14ac:dyDescent="0.2">
      <c r="A41" s="71" t="s">
        <v>21</v>
      </c>
      <c r="B41" s="71" t="s">
        <v>346</v>
      </c>
      <c r="C41" s="71" t="s">
        <v>2120</v>
      </c>
      <c r="D41" s="228"/>
      <c r="E41" s="229"/>
      <c r="F41" s="321" t="e">
        <f t="shared" si="0"/>
        <v>#DIV/0!</v>
      </c>
      <c r="G41" s="228"/>
      <c r="H41" s="229"/>
      <c r="I41" s="321" t="e">
        <f t="shared" si="1"/>
        <v>#DIV/0!</v>
      </c>
      <c r="J41" s="229"/>
      <c r="K41" s="229"/>
      <c r="L41" s="321" t="e">
        <f t="shared" si="2"/>
        <v>#DIV/0!</v>
      </c>
      <c r="M41" s="228"/>
      <c r="N41" s="229"/>
      <c r="O41" s="321" t="e">
        <f t="shared" si="3"/>
        <v>#DIV/0!</v>
      </c>
    </row>
    <row r="42" spans="1:15" s="75" customFormat="1" ht="51" hidden="1" x14ac:dyDescent="0.2">
      <c r="A42" s="71" t="s">
        <v>21</v>
      </c>
      <c r="B42" s="71" t="s">
        <v>346</v>
      </c>
      <c r="C42" s="71" t="s">
        <v>2121</v>
      </c>
      <c r="D42" s="228"/>
      <c r="E42" s="229"/>
      <c r="F42" s="321" t="e">
        <f t="shared" si="0"/>
        <v>#DIV/0!</v>
      </c>
      <c r="G42" s="228"/>
      <c r="H42" s="229"/>
      <c r="I42" s="321" t="e">
        <f t="shared" si="1"/>
        <v>#DIV/0!</v>
      </c>
      <c r="J42" s="229"/>
      <c r="K42" s="229"/>
      <c r="L42" s="321" t="e">
        <f t="shared" si="2"/>
        <v>#DIV/0!</v>
      </c>
      <c r="M42" s="228"/>
      <c r="N42" s="229"/>
      <c r="O42" s="321" t="e">
        <f t="shared" si="3"/>
        <v>#DIV/0!</v>
      </c>
    </row>
    <row r="43" spans="1:15" s="75" customFormat="1" ht="51" hidden="1" x14ac:dyDescent="0.2">
      <c r="A43" s="71" t="s">
        <v>21</v>
      </c>
      <c r="B43" s="71" t="s">
        <v>346</v>
      </c>
      <c r="C43" s="71" t="s">
        <v>2122</v>
      </c>
      <c r="D43" s="228"/>
      <c r="E43" s="229"/>
      <c r="F43" s="321" t="e">
        <f t="shared" si="0"/>
        <v>#DIV/0!</v>
      </c>
      <c r="G43" s="228"/>
      <c r="H43" s="229"/>
      <c r="I43" s="321" t="e">
        <f t="shared" si="1"/>
        <v>#DIV/0!</v>
      </c>
      <c r="J43" s="229"/>
      <c r="K43" s="229"/>
      <c r="L43" s="321" t="e">
        <f t="shared" si="2"/>
        <v>#DIV/0!</v>
      </c>
      <c r="M43" s="228"/>
      <c r="N43" s="229"/>
      <c r="O43" s="321" t="e">
        <f t="shared" si="3"/>
        <v>#DIV/0!</v>
      </c>
    </row>
    <row r="44" spans="1:15" s="75" customFormat="1" ht="51" hidden="1" x14ac:dyDescent="0.2">
      <c r="A44" s="71" t="s">
        <v>21</v>
      </c>
      <c r="B44" s="71" t="s">
        <v>346</v>
      </c>
      <c r="C44" s="71" t="s">
        <v>2123</v>
      </c>
      <c r="D44" s="228"/>
      <c r="E44" s="229"/>
      <c r="F44" s="321" t="e">
        <f t="shared" si="0"/>
        <v>#DIV/0!</v>
      </c>
      <c r="G44" s="228"/>
      <c r="H44" s="229"/>
      <c r="I44" s="321" t="e">
        <f t="shared" si="1"/>
        <v>#DIV/0!</v>
      </c>
      <c r="J44" s="229"/>
      <c r="K44" s="229"/>
      <c r="L44" s="321" t="e">
        <f t="shared" si="2"/>
        <v>#DIV/0!</v>
      </c>
      <c r="M44" s="228"/>
      <c r="N44" s="229"/>
      <c r="O44" s="321" t="e">
        <f t="shared" si="3"/>
        <v>#DIV/0!</v>
      </c>
    </row>
    <row r="45" spans="1:15" s="75" customFormat="1" ht="38.25" hidden="1" x14ac:dyDescent="0.2">
      <c r="A45" s="71" t="s">
        <v>18</v>
      </c>
      <c r="B45" s="59" t="s">
        <v>347</v>
      </c>
      <c r="C45" s="71" t="s">
        <v>59</v>
      </c>
      <c r="D45" s="373"/>
      <c r="E45" s="385"/>
      <c r="F45" s="386" t="e">
        <f t="shared" si="0"/>
        <v>#DIV/0!</v>
      </c>
      <c r="G45" s="235"/>
      <c r="H45" s="229"/>
      <c r="I45" s="386" t="e">
        <f t="shared" si="1"/>
        <v>#DIV/0!</v>
      </c>
      <c r="J45" s="251"/>
      <c r="K45" s="226"/>
      <c r="L45" s="386" t="e">
        <f t="shared" si="2"/>
        <v>#DIV/0!</v>
      </c>
      <c r="M45" s="235"/>
      <c r="N45" s="226"/>
      <c r="O45" s="386" t="e">
        <f t="shared" si="3"/>
        <v>#DIV/0!</v>
      </c>
    </row>
    <row r="46" spans="1:15" s="75" customFormat="1" ht="38.25" hidden="1" x14ac:dyDescent="0.2">
      <c r="A46" s="71" t="s">
        <v>18</v>
      </c>
      <c r="B46" s="71" t="s">
        <v>1770</v>
      </c>
      <c r="C46" s="71" t="s">
        <v>60</v>
      </c>
      <c r="D46" s="228"/>
      <c r="E46" s="229"/>
      <c r="F46" s="321" t="e">
        <f t="shared" si="0"/>
        <v>#DIV/0!</v>
      </c>
      <c r="G46" s="228"/>
      <c r="H46" s="229"/>
      <c r="I46" s="321" t="e">
        <f t="shared" si="1"/>
        <v>#DIV/0!</v>
      </c>
      <c r="J46" s="229"/>
      <c r="K46" s="229"/>
      <c r="L46" s="321" t="e">
        <f t="shared" si="2"/>
        <v>#DIV/0!</v>
      </c>
      <c r="M46" s="228"/>
      <c r="N46" s="229"/>
      <c r="O46" s="321" t="e">
        <f t="shared" si="3"/>
        <v>#DIV/0!</v>
      </c>
    </row>
    <row r="47" spans="1:15" s="75" customFormat="1" ht="38.25" hidden="1" x14ac:dyDescent="0.2">
      <c r="A47" s="71" t="s">
        <v>18</v>
      </c>
      <c r="B47" s="71" t="s">
        <v>348</v>
      </c>
      <c r="C47" s="71" t="s">
        <v>61</v>
      </c>
      <c r="D47" s="228"/>
      <c r="E47" s="229"/>
      <c r="F47" s="321" t="e">
        <f t="shared" si="0"/>
        <v>#DIV/0!</v>
      </c>
      <c r="G47" s="228"/>
      <c r="H47" s="229"/>
      <c r="I47" s="321" t="e">
        <f t="shared" si="1"/>
        <v>#DIV/0!</v>
      </c>
      <c r="J47" s="229"/>
      <c r="K47" s="229"/>
      <c r="L47" s="321" t="e">
        <f t="shared" si="2"/>
        <v>#DIV/0!</v>
      </c>
      <c r="M47" s="228"/>
      <c r="N47" s="229"/>
      <c r="O47" s="321" t="e">
        <f t="shared" si="3"/>
        <v>#DIV/0!</v>
      </c>
    </row>
    <row r="48" spans="1:15" s="75" customFormat="1" ht="38.25" hidden="1" x14ac:dyDescent="0.2">
      <c r="A48" s="71" t="s">
        <v>18</v>
      </c>
      <c r="B48" s="71" t="s">
        <v>348</v>
      </c>
      <c r="C48" s="71" t="s">
        <v>62</v>
      </c>
      <c r="D48" s="228"/>
      <c r="E48" s="229"/>
      <c r="F48" s="321" t="e">
        <f t="shared" si="0"/>
        <v>#DIV/0!</v>
      </c>
      <c r="G48" s="228"/>
      <c r="H48" s="229"/>
      <c r="I48" s="321" t="e">
        <f t="shared" si="1"/>
        <v>#DIV/0!</v>
      </c>
      <c r="J48" s="229"/>
      <c r="K48" s="229"/>
      <c r="L48" s="321" t="e">
        <f t="shared" si="2"/>
        <v>#DIV/0!</v>
      </c>
      <c r="M48" s="228"/>
      <c r="N48" s="229"/>
      <c r="O48" s="321" t="e">
        <f t="shared" si="3"/>
        <v>#DIV/0!</v>
      </c>
    </row>
    <row r="49" spans="1:15" s="75" customFormat="1" ht="38.25" hidden="1" x14ac:dyDescent="0.2">
      <c r="A49" s="71" t="s">
        <v>18</v>
      </c>
      <c r="B49" s="59" t="s">
        <v>347</v>
      </c>
      <c r="C49" s="71" t="s">
        <v>63</v>
      </c>
      <c r="D49" s="373"/>
      <c r="E49" s="385"/>
      <c r="F49" s="386" t="e">
        <f t="shared" si="0"/>
        <v>#DIV/0!</v>
      </c>
      <c r="G49" s="235"/>
      <c r="H49" s="229"/>
      <c r="I49" s="386" t="e">
        <f t="shared" si="1"/>
        <v>#DIV/0!</v>
      </c>
      <c r="J49" s="251"/>
      <c r="K49" s="226"/>
      <c r="L49" s="386" t="e">
        <f t="shared" si="2"/>
        <v>#DIV/0!</v>
      </c>
      <c r="M49" s="228"/>
      <c r="N49" s="229"/>
      <c r="O49" s="386" t="e">
        <f t="shared" si="3"/>
        <v>#DIV/0!</v>
      </c>
    </row>
    <row r="50" spans="1:15" s="75" customFormat="1" ht="38.25" hidden="1" x14ac:dyDescent="0.2">
      <c r="A50" s="71" t="s">
        <v>18</v>
      </c>
      <c r="B50" s="71" t="s">
        <v>1770</v>
      </c>
      <c r="C50" s="71" t="s">
        <v>64</v>
      </c>
      <c r="D50" s="228"/>
      <c r="E50" s="229"/>
      <c r="F50" s="321" t="e">
        <f t="shared" si="0"/>
        <v>#DIV/0!</v>
      </c>
      <c r="G50" s="228"/>
      <c r="H50" s="229"/>
      <c r="I50" s="321" t="e">
        <f t="shared" si="1"/>
        <v>#DIV/0!</v>
      </c>
      <c r="J50" s="229"/>
      <c r="K50" s="229"/>
      <c r="L50" s="321" t="e">
        <f t="shared" si="2"/>
        <v>#DIV/0!</v>
      </c>
      <c r="M50" s="228"/>
      <c r="N50" s="229"/>
      <c r="O50" s="321" t="e">
        <f t="shared" si="3"/>
        <v>#DIV/0!</v>
      </c>
    </row>
    <row r="51" spans="1:15" s="75" customFormat="1" ht="38.25" hidden="1" x14ac:dyDescent="0.2">
      <c r="A51" s="71" t="s">
        <v>18</v>
      </c>
      <c r="B51" s="71" t="s">
        <v>348</v>
      </c>
      <c r="C51" s="71" t="s">
        <v>65</v>
      </c>
      <c r="D51" s="228"/>
      <c r="E51" s="229"/>
      <c r="F51" s="321" t="e">
        <f t="shared" si="0"/>
        <v>#DIV/0!</v>
      </c>
      <c r="G51" s="228"/>
      <c r="H51" s="229"/>
      <c r="I51" s="321" t="e">
        <f t="shared" si="1"/>
        <v>#DIV/0!</v>
      </c>
      <c r="J51" s="229"/>
      <c r="K51" s="229"/>
      <c r="L51" s="321" t="e">
        <f t="shared" si="2"/>
        <v>#DIV/0!</v>
      </c>
      <c r="M51" s="228"/>
      <c r="N51" s="229"/>
      <c r="O51" s="321" t="e">
        <f t="shared" si="3"/>
        <v>#DIV/0!</v>
      </c>
    </row>
    <row r="52" spans="1:15" s="75" customFormat="1" ht="38.25" hidden="1" x14ac:dyDescent="0.2">
      <c r="A52" s="71" t="s">
        <v>18</v>
      </c>
      <c r="B52" s="71" t="s">
        <v>1770</v>
      </c>
      <c r="C52" s="71" t="s">
        <v>66</v>
      </c>
      <c r="D52" s="228"/>
      <c r="E52" s="229"/>
      <c r="F52" s="321" t="e">
        <f t="shared" si="0"/>
        <v>#DIV/0!</v>
      </c>
      <c r="G52" s="228"/>
      <c r="H52" s="229"/>
      <c r="I52" s="321" t="e">
        <f t="shared" si="1"/>
        <v>#DIV/0!</v>
      </c>
      <c r="J52" s="229"/>
      <c r="K52" s="229"/>
      <c r="L52" s="321" t="e">
        <f t="shared" si="2"/>
        <v>#DIV/0!</v>
      </c>
      <c r="M52" s="228"/>
      <c r="N52" s="229"/>
      <c r="O52" s="321" t="e">
        <f t="shared" si="3"/>
        <v>#DIV/0!</v>
      </c>
    </row>
    <row r="53" spans="1:15" s="75" customFormat="1" ht="38.25" hidden="1" x14ac:dyDescent="0.2">
      <c r="A53" s="71" t="s">
        <v>18</v>
      </c>
      <c r="B53" s="71" t="s">
        <v>348</v>
      </c>
      <c r="C53" s="71" t="s">
        <v>67</v>
      </c>
      <c r="D53" s="228"/>
      <c r="E53" s="229"/>
      <c r="F53" s="321" t="e">
        <f t="shared" si="0"/>
        <v>#DIV/0!</v>
      </c>
      <c r="G53" s="228"/>
      <c r="H53" s="229"/>
      <c r="I53" s="321" t="e">
        <f t="shared" si="1"/>
        <v>#DIV/0!</v>
      </c>
      <c r="J53" s="229"/>
      <c r="K53" s="229"/>
      <c r="L53" s="321" t="e">
        <f t="shared" si="2"/>
        <v>#DIV/0!</v>
      </c>
      <c r="M53" s="228"/>
      <c r="N53" s="229"/>
      <c r="O53" s="321" t="e">
        <f t="shared" si="3"/>
        <v>#DIV/0!</v>
      </c>
    </row>
    <row r="54" spans="1:15" s="75" customFormat="1" ht="38.25" hidden="1" x14ac:dyDescent="0.2">
      <c r="A54" s="71" t="s">
        <v>18</v>
      </c>
      <c r="B54" s="71" t="s">
        <v>1770</v>
      </c>
      <c r="C54" s="71" t="s">
        <v>68</v>
      </c>
      <c r="D54" s="228"/>
      <c r="E54" s="229"/>
      <c r="F54" s="321" t="e">
        <f t="shared" si="0"/>
        <v>#DIV/0!</v>
      </c>
      <c r="G54" s="373"/>
      <c r="H54" s="229"/>
      <c r="I54" s="321" t="e">
        <f t="shared" si="1"/>
        <v>#DIV/0!</v>
      </c>
      <c r="J54" s="229"/>
      <c r="K54" s="229"/>
      <c r="L54" s="321" t="e">
        <f t="shared" si="2"/>
        <v>#DIV/0!</v>
      </c>
      <c r="M54" s="228"/>
      <c r="N54" s="229"/>
      <c r="O54" s="321" t="e">
        <f t="shared" si="3"/>
        <v>#DIV/0!</v>
      </c>
    </row>
    <row r="55" spans="1:15" s="75" customFormat="1" ht="38.25" hidden="1" x14ac:dyDescent="0.2">
      <c r="A55" s="71" t="s">
        <v>18</v>
      </c>
      <c r="B55" s="71" t="s">
        <v>1770</v>
      </c>
      <c r="C55" s="71" t="s">
        <v>69</v>
      </c>
      <c r="D55" s="228"/>
      <c r="E55" s="229"/>
      <c r="F55" s="321" t="e">
        <f t="shared" si="0"/>
        <v>#DIV/0!</v>
      </c>
      <c r="G55" s="228"/>
      <c r="H55" s="229"/>
      <c r="I55" s="321" t="e">
        <f t="shared" si="1"/>
        <v>#DIV/0!</v>
      </c>
      <c r="J55" s="229"/>
      <c r="K55" s="229"/>
      <c r="L55" s="321" t="e">
        <f t="shared" si="2"/>
        <v>#DIV/0!</v>
      </c>
      <c r="M55" s="228"/>
      <c r="N55" s="229"/>
      <c r="O55" s="321" t="e">
        <f t="shared" si="3"/>
        <v>#DIV/0!</v>
      </c>
    </row>
    <row r="56" spans="1:15" s="75" customFormat="1" ht="38.25" hidden="1" x14ac:dyDescent="0.2">
      <c r="A56" s="71" t="s">
        <v>18</v>
      </c>
      <c r="B56" s="59" t="s">
        <v>347</v>
      </c>
      <c r="C56" s="71" t="s">
        <v>70</v>
      </c>
      <c r="D56" s="373"/>
      <c r="E56" s="385"/>
      <c r="F56" s="386" t="e">
        <f t="shared" si="0"/>
        <v>#DIV/0!</v>
      </c>
      <c r="G56" s="235"/>
      <c r="H56" s="229"/>
      <c r="I56" s="386" t="e">
        <f t="shared" si="1"/>
        <v>#DIV/0!</v>
      </c>
      <c r="J56" s="251"/>
      <c r="K56" s="226"/>
      <c r="L56" s="386" t="e">
        <f t="shared" si="2"/>
        <v>#DIV/0!</v>
      </c>
      <c r="M56" s="228"/>
      <c r="N56" s="229"/>
      <c r="O56" s="386" t="e">
        <f t="shared" si="3"/>
        <v>#DIV/0!</v>
      </c>
    </row>
    <row r="57" spans="1:15" s="75" customFormat="1" ht="38.25" hidden="1" x14ac:dyDescent="0.2">
      <c r="A57" s="71" t="s">
        <v>18</v>
      </c>
      <c r="B57" s="59" t="s">
        <v>347</v>
      </c>
      <c r="C57" s="71" t="s">
        <v>71</v>
      </c>
      <c r="D57" s="228"/>
      <c r="E57" s="229"/>
      <c r="F57" s="386" t="e">
        <f t="shared" si="0"/>
        <v>#DIV/0!</v>
      </c>
      <c r="G57" s="227"/>
      <c r="H57" s="229"/>
      <c r="I57" s="386" t="e">
        <f t="shared" si="1"/>
        <v>#DIV/0!</v>
      </c>
      <c r="J57" s="229"/>
      <c r="K57" s="229"/>
      <c r="L57" s="386" t="e">
        <f t="shared" si="2"/>
        <v>#DIV/0!</v>
      </c>
      <c r="M57" s="228"/>
      <c r="N57" s="229"/>
      <c r="O57" s="386" t="e">
        <f t="shared" si="3"/>
        <v>#DIV/0!</v>
      </c>
    </row>
    <row r="58" spans="1:15" ht="51" hidden="1" x14ac:dyDescent="0.2">
      <c r="A58" s="4" t="s">
        <v>4</v>
      </c>
      <c r="B58" s="5" t="s">
        <v>1812</v>
      </c>
      <c r="C58" s="4" t="s">
        <v>2251</v>
      </c>
      <c r="D58" s="228"/>
      <c r="E58" s="229"/>
      <c r="F58" s="275" t="e">
        <f t="shared" si="0"/>
        <v>#DIV/0!</v>
      </c>
      <c r="G58" s="227"/>
      <c r="H58" s="229"/>
      <c r="I58" s="275" t="e">
        <f t="shared" si="1"/>
        <v>#DIV/0!</v>
      </c>
      <c r="J58" s="229"/>
      <c r="K58" s="229"/>
      <c r="L58" s="275" t="e">
        <f t="shared" si="2"/>
        <v>#DIV/0!</v>
      </c>
      <c r="M58" s="228"/>
      <c r="N58" s="229"/>
      <c r="O58" s="275" t="e">
        <f t="shared" si="3"/>
        <v>#DIV/0!</v>
      </c>
    </row>
    <row r="59" spans="1:15" s="75" customFormat="1" ht="51" hidden="1" x14ac:dyDescent="0.2">
      <c r="A59" s="71" t="s">
        <v>4</v>
      </c>
      <c r="B59" s="71" t="s">
        <v>349</v>
      </c>
      <c r="C59" s="71" t="s">
        <v>72</v>
      </c>
      <c r="D59" s="228"/>
      <c r="E59" s="229"/>
      <c r="F59" s="321" t="e">
        <f t="shared" si="0"/>
        <v>#DIV/0!</v>
      </c>
      <c r="G59" s="228"/>
      <c r="H59" s="229"/>
      <c r="I59" s="321" t="e">
        <f t="shared" si="1"/>
        <v>#DIV/0!</v>
      </c>
      <c r="J59" s="229"/>
      <c r="K59" s="229"/>
      <c r="L59" s="321" t="e">
        <f t="shared" si="2"/>
        <v>#DIV/0!</v>
      </c>
      <c r="M59" s="228"/>
      <c r="N59" s="229"/>
      <c r="O59" s="321" t="e">
        <f t="shared" si="3"/>
        <v>#DIV/0!</v>
      </c>
    </row>
    <row r="60" spans="1:15" s="75" customFormat="1" ht="51" hidden="1" x14ac:dyDescent="0.2">
      <c r="A60" s="71" t="s">
        <v>4</v>
      </c>
      <c r="B60" s="71" t="s">
        <v>349</v>
      </c>
      <c r="C60" s="71" t="s">
        <v>73</v>
      </c>
      <c r="D60" s="228"/>
      <c r="E60" s="229"/>
      <c r="F60" s="321" t="e">
        <f t="shared" si="0"/>
        <v>#DIV/0!</v>
      </c>
      <c r="G60" s="228"/>
      <c r="H60" s="229"/>
      <c r="I60" s="321" t="e">
        <f t="shared" si="1"/>
        <v>#DIV/0!</v>
      </c>
      <c r="J60" s="229"/>
      <c r="K60" s="229"/>
      <c r="L60" s="321" t="e">
        <f t="shared" si="2"/>
        <v>#DIV/0!</v>
      </c>
      <c r="M60" s="228"/>
      <c r="N60" s="229"/>
      <c r="O60" s="321" t="e">
        <f t="shared" si="3"/>
        <v>#DIV/0!</v>
      </c>
    </row>
    <row r="61" spans="1:15" s="75" customFormat="1" ht="51" hidden="1" x14ac:dyDescent="0.2">
      <c r="A61" s="71" t="s">
        <v>4</v>
      </c>
      <c r="B61" s="71" t="s">
        <v>349</v>
      </c>
      <c r="C61" s="71" t="s">
        <v>74</v>
      </c>
      <c r="D61" s="228"/>
      <c r="E61" s="229"/>
      <c r="F61" s="321" t="e">
        <f t="shared" si="0"/>
        <v>#DIV/0!</v>
      </c>
      <c r="G61" s="228"/>
      <c r="H61" s="229"/>
      <c r="I61" s="321" t="e">
        <f t="shared" si="1"/>
        <v>#DIV/0!</v>
      </c>
      <c r="J61" s="229"/>
      <c r="K61" s="229"/>
      <c r="L61" s="321" t="e">
        <f t="shared" si="2"/>
        <v>#DIV/0!</v>
      </c>
      <c r="M61" s="228"/>
      <c r="N61" s="229"/>
      <c r="O61" s="321" t="e">
        <f t="shared" si="3"/>
        <v>#DIV/0!</v>
      </c>
    </row>
    <row r="62" spans="1:15" s="75" customFormat="1" ht="38.25" hidden="1" x14ac:dyDescent="0.2">
      <c r="A62" s="325" t="s">
        <v>4</v>
      </c>
      <c r="B62" s="325" t="s">
        <v>355</v>
      </c>
      <c r="C62" s="325" t="s">
        <v>75</v>
      </c>
      <c r="D62" s="597"/>
      <c r="E62" s="426"/>
      <c r="F62" s="598" t="e">
        <f t="shared" si="0"/>
        <v>#DIV/0!</v>
      </c>
      <c r="G62" s="597"/>
      <c r="H62" s="426"/>
      <c r="I62" s="598" t="e">
        <f t="shared" si="1"/>
        <v>#DIV/0!</v>
      </c>
      <c r="J62" s="426"/>
      <c r="K62" s="426"/>
      <c r="L62" s="598" t="e">
        <f t="shared" si="2"/>
        <v>#DIV/0!</v>
      </c>
      <c r="M62" s="597"/>
      <c r="N62" s="426"/>
      <c r="O62" s="598" t="e">
        <f t="shared" si="3"/>
        <v>#DIV/0!</v>
      </c>
    </row>
    <row r="63" spans="1:15" s="75" customFormat="1" ht="51" hidden="1" x14ac:dyDescent="0.2">
      <c r="A63" s="71" t="s">
        <v>4</v>
      </c>
      <c r="B63" s="71" t="s">
        <v>349</v>
      </c>
      <c r="C63" s="71" t="s">
        <v>76</v>
      </c>
      <c r="D63" s="228"/>
      <c r="E63" s="229"/>
      <c r="F63" s="321" t="e">
        <f t="shared" si="0"/>
        <v>#DIV/0!</v>
      </c>
      <c r="G63" s="228"/>
      <c r="H63" s="229"/>
      <c r="I63" s="321" t="e">
        <f t="shared" si="1"/>
        <v>#DIV/0!</v>
      </c>
      <c r="J63" s="229"/>
      <c r="K63" s="229"/>
      <c r="L63" s="321" t="e">
        <f t="shared" si="2"/>
        <v>#DIV/0!</v>
      </c>
      <c r="M63" s="228"/>
      <c r="N63" s="229"/>
      <c r="O63" s="321" t="e">
        <f t="shared" si="3"/>
        <v>#DIV/0!</v>
      </c>
    </row>
    <row r="64" spans="1:15" s="56" customFormat="1" ht="38.25" hidden="1" x14ac:dyDescent="0.2">
      <c r="A64" s="71" t="s">
        <v>4</v>
      </c>
      <c r="B64" s="84" t="s">
        <v>350</v>
      </c>
      <c r="C64" s="71" t="s">
        <v>77</v>
      </c>
      <c r="D64" s="208"/>
      <c r="E64" s="207"/>
      <c r="F64" s="348" t="e">
        <f t="shared" si="0"/>
        <v>#DIV/0!</v>
      </c>
      <c r="G64" s="208"/>
      <c r="H64" s="207"/>
      <c r="I64" s="348" t="e">
        <f t="shared" si="1"/>
        <v>#DIV/0!</v>
      </c>
      <c r="J64" s="207"/>
      <c r="K64" s="207"/>
      <c r="L64" s="348" t="e">
        <f t="shared" si="2"/>
        <v>#DIV/0!</v>
      </c>
      <c r="M64" s="208"/>
      <c r="N64" s="207"/>
      <c r="O64" s="348" t="e">
        <f t="shared" si="3"/>
        <v>#DIV/0!</v>
      </c>
    </row>
    <row r="65" spans="1:15" s="56" customFormat="1" ht="38.25" hidden="1" x14ac:dyDescent="0.2">
      <c r="A65" s="71" t="s">
        <v>4</v>
      </c>
      <c r="B65" s="84" t="s">
        <v>350</v>
      </c>
      <c r="C65" s="71" t="s">
        <v>78</v>
      </c>
      <c r="D65" s="208"/>
      <c r="E65" s="207"/>
      <c r="F65" s="348" t="e">
        <f t="shared" si="0"/>
        <v>#DIV/0!</v>
      </c>
      <c r="G65" s="208"/>
      <c r="H65" s="207"/>
      <c r="I65" s="348" t="e">
        <f t="shared" si="1"/>
        <v>#DIV/0!</v>
      </c>
      <c r="J65" s="207"/>
      <c r="K65" s="207"/>
      <c r="L65" s="348" t="e">
        <f t="shared" si="2"/>
        <v>#DIV/0!</v>
      </c>
      <c r="M65" s="208"/>
      <c r="N65" s="207"/>
      <c r="O65" s="348" t="e">
        <f t="shared" si="3"/>
        <v>#DIV/0!</v>
      </c>
    </row>
    <row r="66" spans="1:15" s="75" customFormat="1" ht="51" hidden="1" x14ac:dyDescent="0.2">
      <c r="A66" s="71" t="s">
        <v>4</v>
      </c>
      <c r="B66" s="71" t="s">
        <v>351</v>
      </c>
      <c r="C66" s="71" t="s">
        <v>79</v>
      </c>
      <c r="D66" s="228"/>
      <c r="E66" s="229"/>
      <c r="F66" s="321" t="e">
        <f>(E66/D66)*100</f>
        <v>#DIV/0!</v>
      </c>
      <c r="G66" s="228"/>
      <c r="H66" s="229"/>
      <c r="I66" s="321" t="e">
        <f>(H66/G66)*100</f>
        <v>#DIV/0!</v>
      </c>
      <c r="J66" s="229"/>
      <c r="K66" s="229"/>
      <c r="L66" s="321" t="e">
        <f>(K66/J66)*100</f>
        <v>#DIV/0!</v>
      </c>
      <c r="M66" s="228"/>
      <c r="N66" s="229"/>
      <c r="O66" s="321" t="e">
        <f>(N66/M66)*100</f>
        <v>#DIV/0!</v>
      </c>
    </row>
    <row r="67" spans="1:15" ht="51" hidden="1" x14ac:dyDescent="0.2">
      <c r="A67" s="4" t="s">
        <v>4</v>
      </c>
      <c r="B67" s="5" t="s">
        <v>352</v>
      </c>
      <c r="C67" s="4" t="s">
        <v>80</v>
      </c>
      <c r="D67" s="202"/>
      <c r="E67" s="203"/>
      <c r="F67" s="275" t="e">
        <f t="shared" ref="F67:F129" si="4">(E67/D67)*100</f>
        <v>#DIV/0!</v>
      </c>
      <c r="G67" s="204"/>
      <c r="H67" s="207"/>
      <c r="I67" s="275" t="e">
        <f t="shared" ref="I67:I129" si="5">(H67/G67)*100</f>
        <v>#DIV/0!</v>
      </c>
      <c r="J67" s="207"/>
      <c r="K67" s="207"/>
      <c r="L67" s="275" t="e">
        <f t="shared" ref="L67:L129" si="6">(K67/J67)*100</f>
        <v>#DIV/0!</v>
      </c>
      <c r="M67" s="208"/>
      <c r="N67" s="207"/>
      <c r="O67" s="275" t="e">
        <f t="shared" ref="O67:O129" si="7">(N67/M67)*100</f>
        <v>#DIV/0!</v>
      </c>
    </row>
    <row r="68" spans="1:15" ht="51" hidden="1" x14ac:dyDescent="0.2">
      <c r="A68" s="4" t="s">
        <v>4</v>
      </c>
      <c r="B68" s="5" t="s">
        <v>352</v>
      </c>
      <c r="C68" s="4" t="s">
        <v>81</v>
      </c>
      <c r="D68" s="206"/>
      <c r="E68" s="203"/>
      <c r="F68" s="275" t="e">
        <f t="shared" si="4"/>
        <v>#DIV/0!</v>
      </c>
      <c r="G68" s="204"/>
      <c r="H68" s="207"/>
      <c r="I68" s="275" t="e">
        <f t="shared" si="5"/>
        <v>#DIV/0!</v>
      </c>
      <c r="J68" s="207"/>
      <c r="K68" s="207"/>
      <c r="L68" s="275" t="e">
        <f t="shared" si="6"/>
        <v>#DIV/0!</v>
      </c>
      <c r="M68" s="208"/>
      <c r="N68" s="207"/>
      <c r="O68" s="275" t="e">
        <f t="shared" si="7"/>
        <v>#DIV/0!</v>
      </c>
    </row>
    <row r="69" spans="1:15" ht="51" hidden="1" x14ac:dyDescent="0.2">
      <c r="A69" s="4" t="s">
        <v>4</v>
      </c>
      <c r="B69" s="5" t="s">
        <v>352</v>
      </c>
      <c r="C69" s="4" t="s">
        <v>82</v>
      </c>
      <c r="D69" s="202"/>
      <c r="E69" s="203"/>
      <c r="F69" s="275" t="e">
        <f t="shared" si="4"/>
        <v>#DIV/0!</v>
      </c>
      <c r="G69" s="204"/>
      <c r="H69" s="207"/>
      <c r="I69" s="275" t="e">
        <f t="shared" si="5"/>
        <v>#DIV/0!</v>
      </c>
      <c r="J69" s="207"/>
      <c r="K69" s="207"/>
      <c r="L69" s="275" t="e">
        <f t="shared" si="6"/>
        <v>#DIV/0!</v>
      </c>
      <c r="M69" s="208"/>
      <c r="N69" s="207"/>
      <c r="O69" s="275" t="e">
        <f t="shared" si="7"/>
        <v>#DIV/0!</v>
      </c>
    </row>
    <row r="70" spans="1:15" ht="51" hidden="1" x14ac:dyDescent="0.2">
      <c r="A70" s="4" t="s">
        <v>4</v>
      </c>
      <c r="B70" s="5" t="s">
        <v>1812</v>
      </c>
      <c r="C70" s="4" t="s">
        <v>83</v>
      </c>
      <c r="D70" s="228"/>
      <c r="E70" s="229"/>
      <c r="F70" s="275" t="e">
        <f t="shared" si="4"/>
        <v>#DIV/0!</v>
      </c>
      <c r="G70" s="227"/>
      <c r="H70" s="229"/>
      <c r="I70" s="275" t="e">
        <f t="shared" si="5"/>
        <v>#DIV/0!</v>
      </c>
      <c r="J70" s="229"/>
      <c r="K70" s="229"/>
      <c r="L70" s="275" t="e">
        <f t="shared" si="6"/>
        <v>#DIV/0!</v>
      </c>
      <c r="M70" s="228"/>
      <c r="N70" s="229"/>
      <c r="O70" s="275" t="e">
        <f t="shared" si="7"/>
        <v>#DIV/0!</v>
      </c>
    </row>
    <row r="71" spans="1:15" s="75" customFormat="1" ht="51" hidden="1" x14ac:dyDescent="0.2">
      <c r="A71" s="71" t="s">
        <v>4</v>
      </c>
      <c r="B71" s="71" t="s">
        <v>351</v>
      </c>
      <c r="C71" s="71" t="s">
        <v>84</v>
      </c>
      <c r="D71" s="228"/>
      <c r="E71" s="229"/>
      <c r="F71" s="321" t="e">
        <f t="shared" si="4"/>
        <v>#DIV/0!</v>
      </c>
      <c r="G71" s="228"/>
      <c r="H71" s="229"/>
      <c r="I71" s="321" t="e">
        <f t="shared" si="5"/>
        <v>#DIV/0!</v>
      </c>
      <c r="J71" s="229"/>
      <c r="K71" s="229"/>
      <c r="L71" s="321" t="e">
        <f t="shared" si="6"/>
        <v>#DIV/0!</v>
      </c>
      <c r="M71" s="228"/>
      <c r="N71" s="229"/>
      <c r="O71" s="321" t="e">
        <f t="shared" si="7"/>
        <v>#DIV/0!</v>
      </c>
    </row>
    <row r="72" spans="1:15" ht="51" hidden="1" x14ac:dyDescent="0.2">
      <c r="A72" s="4" t="s">
        <v>4</v>
      </c>
      <c r="B72" s="5" t="s">
        <v>1812</v>
      </c>
      <c r="C72" s="4" t="s">
        <v>85</v>
      </c>
      <c r="D72" s="228"/>
      <c r="E72" s="229"/>
      <c r="F72" s="275" t="e">
        <f t="shared" si="4"/>
        <v>#DIV/0!</v>
      </c>
      <c r="G72" s="227"/>
      <c r="H72" s="229"/>
      <c r="I72" s="275" t="e">
        <f t="shared" si="5"/>
        <v>#DIV/0!</v>
      </c>
      <c r="J72" s="229"/>
      <c r="K72" s="229"/>
      <c r="L72" s="275" t="e">
        <f t="shared" si="6"/>
        <v>#DIV/0!</v>
      </c>
      <c r="M72" s="228"/>
      <c r="N72" s="229"/>
      <c r="O72" s="275" t="e">
        <f t="shared" si="7"/>
        <v>#DIV/0!</v>
      </c>
    </row>
    <row r="73" spans="1:15" ht="51" hidden="1" x14ac:dyDescent="0.2">
      <c r="A73" s="4" t="s">
        <v>4</v>
      </c>
      <c r="B73" s="5" t="s">
        <v>1812</v>
      </c>
      <c r="C73" s="4" t="s">
        <v>86</v>
      </c>
      <c r="D73" s="228"/>
      <c r="E73" s="229"/>
      <c r="F73" s="275" t="e">
        <f t="shared" si="4"/>
        <v>#DIV/0!</v>
      </c>
      <c r="G73" s="227"/>
      <c r="H73" s="229"/>
      <c r="I73" s="275" t="e">
        <f t="shared" si="5"/>
        <v>#DIV/0!</v>
      </c>
      <c r="J73" s="229"/>
      <c r="K73" s="229"/>
      <c r="L73" s="275" t="e">
        <f t="shared" si="6"/>
        <v>#DIV/0!</v>
      </c>
      <c r="M73" s="228"/>
      <c r="N73" s="229"/>
      <c r="O73" s="275" t="e">
        <f t="shared" si="7"/>
        <v>#DIV/0!</v>
      </c>
    </row>
    <row r="74" spans="1:15" s="75" customFormat="1" ht="38.25" hidden="1" x14ac:dyDescent="0.2">
      <c r="A74" s="71" t="s">
        <v>4</v>
      </c>
      <c r="B74" s="71" t="s">
        <v>354</v>
      </c>
      <c r="C74" s="71" t="s">
        <v>87</v>
      </c>
      <c r="D74" s="228"/>
      <c r="E74" s="229"/>
      <c r="F74" s="321" t="e">
        <f t="shared" si="4"/>
        <v>#DIV/0!</v>
      </c>
      <c r="G74" s="228"/>
      <c r="H74" s="229"/>
      <c r="I74" s="321" t="e">
        <f t="shared" si="5"/>
        <v>#DIV/0!</v>
      </c>
      <c r="J74" s="229"/>
      <c r="K74" s="229"/>
      <c r="L74" s="321" t="e">
        <f t="shared" si="6"/>
        <v>#DIV/0!</v>
      </c>
      <c r="M74" s="228"/>
      <c r="N74" s="229"/>
      <c r="O74" s="321" t="e">
        <f t="shared" si="7"/>
        <v>#DIV/0!</v>
      </c>
    </row>
    <row r="75" spans="1:15" s="75" customFormat="1" ht="51" hidden="1" x14ac:dyDescent="0.2">
      <c r="A75" s="71" t="s">
        <v>4</v>
      </c>
      <c r="B75" s="71" t="s">
        <v>351</v>
      </c>
      <c r="C75" s="71" t="s">
        <v>88</v>
      </c>
      <c r="D75" s="228"/>
      <c r="E75" s="229"/>
      <c r="F75" s="321" t="e">
        <f t="shared" si="4"/>
        <v>#DIV/0!</v>
      </c>
      <c r="G75" s="228"/>
      <c r="H75" s="229"/>
      <c r="I75" s="321" t="e">
        <f t="shared" si="5"/>
        <v>#DIV/0!</v>
      </c>
      <c r="J75" s="229"/>
      <c r="K75" s="229"/>
      <c r="L75" s="321" t="e">
        <f t="shared" si="6"/>
        <v>#DIV/0!</v>
      </c>
      <c r="M75" s="228"/>
      <c r="N75" s="229"/>
      <c r="O75" s="321" t="e">
        <f t="shared" si="7"/>
        <v>#DIV/0!</v>
      </c>
    </row>
    <row r="76" spans="1:15" s="75" customFormat="1" ht="51" hidden="1" x14ac:dyDescent="0.2">
      <c r="A76" s="71" t="s">
        <v>4</v>
      </c>
      <c r="B76" s="71" t="s">
        <v>351</v>
      </c>
      <c r="C76" s="71" t="s">
        <v>89</v>
      </c>
      <c r="D76" s="228"/>
      <c r="E76" s="229"/>
      <c r="F76" s="321" t="e">
        <f t="shared" si="4"/>
        <v>#DIV/0!</v>
      </c>
      <c r="G76" s="228"/>
      <c r="H76" s="229"/>
      <c r="I76" s="321" t="e">
        <f t="shared" si="5"/>
        <v>#DIV/0!</v>
      </c>
      <c r="J76" s="229"/>
      <c r="K76" s="229"/>
      <c r="L76" s="321" t="e">
        <f t="shared" si="6"/>
        <v>#DIV/0!</v>
      </c>
      <c r="M76" s="228"/>
      <c r="N76" s="229"/>
      <c r="O76" s="321" t="e">
        <f t="shared" si="7"/>
        <v>#DIV/0!</v>
      </c>
    </row>
    <row r="77" spans="1:15" s="75" customFormat="1" ht="51" hidden="1" x14ac:dyDescent="0.2">
      <c r="A77" s="71" t="s">
        <v>4</v>
      </c>
      <c r="B77" s="71" t="s">
        <v>351</v>
      </c>
      <c r="C77" s="71" t="s">
        <v>90</v>
      </c>
      <c r="D77" s="228"/>
      <c r="E77" s="229"/>
      <c r="F77" s="321" t="e">
        <f t="shared" si="4"/>
        <v>#DIV/0!</v>
      </c>
      <c r="G77" s="228"/>
      <c r="H77" s="229"/>
      <c r="I77" s="321" t="e">
        <f t="shared" si="5"/>
        <v>#DIV/0!</v>
      </c>
      <c r="J77" s="229"/>
      <c r="K77" s="229"/>
      <c r="L77" s="321" t="e">
        <f t="shared" si="6"/>
        <v>#DIV/0!</v>
      </c>
      <c r="M77" s="228"/>
      <c r="N77" s="229"/>
      <c r="O77" s="321" t="e">
        <f t="shared" si="7"/>
        <v>#DIV/0!</v>
      </c>
    </row>
    <row r="78" spans="1:15" s="75" customFormat="1" ht="51" hidden="1" x14ac:dyDescent="0.2">
      <c r="A78" s="71" t="s">
        <v>4</v>
      </c>
      <c r="B78" s="71" t="s">
        <v>351</v>
      </c>
      <c r="C78" s="71" t="s">
        <v>91</v>
      </c>
      <c r="D78" s="228"/>
      <c r="E78" s="229"/>
      <c r="F78" s="321" t="e">
        <f t="shared" si="4"/>
        <v>#DIV/0!</v>
      </c>
      <c r="G78" s="228"/>
      <c r="H78" s="229"/>
      <c r="I78" s="321" t="e">
        <f t="shared" si="5"/>
        <v>#DIV/0!</v>
      </c>
      <c r="J78" s="229"/>
      <c r="K78" s="229"/>
      <c r="L78" s="321" t="e">
        <f t="shared" si="6"/>
        <v>#DIV/0!</v>
      </c>
      <c r="M78" s="228"/>
      <c r="N78" s="229"/>
      <c r="O78" s="321" t="e">
        <f t="shared" si="7"/>
        <v>#DIV/0!</v>
      </c>
    </row>
    <row r="79" spans="1:15" ht="38.25" hidden="1" x14ac:dyDescent="0.2">
      <c r="A79" s="71" t="s">
        <v>4</v>
      </c>
      <c r="B79" s="84" t="s">
        <v>350</v>
      </c>
      <c r="C79" s="71" t="s">
        <v>92</v>
      </c>
      <c r="D79" s="202"/>
      <c r="E79" s="203"/>
      <c r="F79" s="294" t="e">
        <f t="shared" si="4"/>
        <v>#DIV/0!</v>
      </c>
      <c r="G79" s="208"/>
      <c r="H79" s="207"/>
      <c r="I79" s="294" t="e">
        <f t="shared" si="5"/>
        <v>#DIV/0!</v>
      </c>
      <c r="J79" s="207"/>
      <c r="K79" s="207"/>
      <c r="L79" s="294" t="e">
        <f t="shared" si="6"/>
        <v>#DIV/0!</v>
      </c>
      <c r="M79" s="208"/>
      <c r="N79" s="207"/>
      <c r="O79" s="294" t="e">
        <f t="shared" si="7"/>
        <v>#DIV/0!</v>
      </c>
    </row>
    <row r="80" spans="1:15" s="75" customFormat="1" ht="38.25" hidden="1" x14ac:dyDescent="0.2">
      <c r="A80" s="325" t="s">
        <v>4</v>
      </c>
      <c r="B80" s="325" t="s">
        <v>355</v>
      </c>
      <c r="C80" s="325" t="s">
        <v>93</v>
      </c>
      <c r="D80" s="597"/>
      <c r="E80" s="426"/>
      <c r="F80" s="598" t="e">
        <f t="shared" si="4"/>
        <v>#DIV/0!</v>
      </c>
      <c r="G80" s="597"/>
      <c r="H80" s="426"/>
      <c r="I80" s="598" t="e">
        <f t="shared" si="5"/>
        <v>#DIV/0!</v>
      </c>
      <c r="J80" s="426"/>
      <c r="K80" s="426"/>
      <c r="L80" s="598" t="e">
        <f t="shared" si="6"/>
        <v>#DIV/0!</v>
      </c>
      <c r="M80" s="597"/>
      <c r="N80" s="426"/>
      <c r="O80" s="598" t="e">
        <f t="shared" si="7"/>
        <v>#DIV/0!</v>
      </c>
    </row>
    <row r="81" spans="1:15" ht="38.25" hidden="1" x14ac:dyDescent="0.2">
      <c r="A81" s="71" t="s">
        <v>4</v>
      </c>
      <c r="B81" s="84" t="s">
        <v>350</v>
      </c>
      <c r="C81" s="71" t="s">
        <v>94</v>
      </c>
      <c r="D81" s="202"/>
      <c r="E81" s="203"/>
      <c r="F81" s="294" t="e">
        <f t="shared" si="4"/>
        <v>#DIV/0!</v>
      </c>
      <c r="G81" s="208"/>
      <c r="H81" s="207"/>
      <c r="I81" s="294" t="e">
        <f t="shared" si="5"/>
        <v>#DIV/0!</v>
      </c>
      <c r="J81" s="207"/>
      <c r="K81" s="207"/>
      <c r="L81" s="294" t="e">
        <f t="shared" si="6"/>
        <v>#DIV/0!</v>
      </c>
      <c r="M81" s="208"/>
      <c r="N81" s="207"/>
      <c r="O81" s="294" t="e">
        <f t="shared" si="7"/>
        <v>#DIV/0!</v>
      </c>
    </row>
    <row r="82" spans="1:15" s="365" customFormat="1" ht="38.25" hidden="1" x14ac:dyDescent="0.2">
      <c r="A82" s="509" t="s">
        <v>4</v>
      </c>
      <c r="B82" s="509" t="s">
        <v>2680</v>
      </c>
      <c r="C82" s="509" t="s">
        <v>95</v>
      </c>
      <c r="D82" s="509"/>
    </row>
    <row r="83" spans="1:15" s="75" customFormat="1" ht="38.25" hidden="1" x14ac:dyDescent="0.2">
      <c r="A83" s="71" t="s">
        <v>4</v>
      </c>
      <c r="B83" s="71" t="s">
        <v>357</v>
      </c>
      <c r="C83" s="71" t="s">
        <v>96</v>
      </c>
      <c r="D83" s="228"/>
      <c r="E83" s="229"/>
      <c r="F83" s="321" t="e">
        <f t="shared" si="4"/>
        <v>#DIV/0!</v>
      </c>
      <c r="G83" s="228"/>
      <c r="H83" s="229"/>
      <c r="I83" s="321" t="e">
        <f t="shared" si="5"/>
        <v>#DIV/0!</v>
      </c>
      <c r="J83" s="229"/>
      <c r="K83" s="229"/>
      <c r="L83" s="321" t="e">
        <f t="shared" si="6"/>
        <v>#DIV/0!</v>
      </c>
      <c r="M83" s="228"/>
      <c r="N83" s="229"/>
      <c r="O83" s="321" t="e">
        <f t="shared" si="7"/>
        <v>#DIV/0!</v>
      </c>
    </row>
    <row r="84" spans="1:15" ht="51" hidden="1" x14ac:dyDescent="0.2">
      <c r="A84" s="4" t="s">
        <v>4</v>
      </c>
      <c r="B84" s="5" t="s">
        <v>1812</v>
      </c>
      <c r="C84" s="4" t="s">
        <v>97</v>
      </c>
      <c r="D84" s="228"/>
      <c r="E84" s="229"/>
      <c r="F84" s="275" t="e">
        <f t="shared" si="4"/>
        <v>#DIV/0!</v>
      </c>
      <c r="G84" s="227"/>
      <c r="H84" s="229"/>
      <c r="I84" s="275" t="e">
        <f t="shared" si="5"/>
        <v>#DIV/0!</v>
      </c>
      <c r="J84" s="229"/>
      <c r="K84" s="229"/>
      <c r="L84" s="275" t="e">
        <f t="shared" si="6"/>
        <v>#DIV/0!</v>
      </c>
      <c r="M84" s="228"/>
      <c r="N84" s="229"/>
      <c r="O84" s="275" t="e">
        <f t="shared" si="7"/>
        <v>#DIV/0!</v>
      </c>
    </row>
    <row r="85" spans="1:15" ht="51" hidden="1" x14ac:dyDescent="0.2">
      <c r="A85" s="4" t="s">
        <v>4</v>
      </c>
      <c r="B85" s="5" t="s">
        <v>352</v>
      </c>
      <c r="C85" s="4" t="s">
        <v>98</v>
      </c>
      <c r="D85" s="202"/>
      <c r="E85" s="203"/>
      <c r="F85" s="275" t="e">
        <f t="shared" si="4"/>
        <v>#DIV/0!</v>
      </c>
      <c r="G85" s="204"/>
      <c r="H85" s="207"/>
      <c r="I85" s="275" t="e">
        <f t="shared" si="5"/>
        <v>#DIV/0!</v>
      </c>
      <c r="J85" s="207"/>
      <c r="K85" s="207"/>
      <c r="L85" s="275" t="e">
        <f t="shared" si="6"/>
        <v>#DIV/0!</v>
      </c>
      <c r="M85" s="208"/>
      <c r="N85" s="207"/>
      <c r="O85" s="275" t="e">
        <f t="shared" si="7"/>
        <v>#DIV/0!</v>
      </c>
    </row>
    <row r="86" spans="1:15" s="75" customFormat="1" ht="51" hidden="1" x14ac:dyDescent="0.2">
      <c r="A86" s="71" t="s">
        <v>4</v>
      </c>
      <c r="B86" s="71" t="s">
        <v>349</v>
      </c>
      <c r="C86" s="71" t="s">
        <v>99</v>
      </c>
      <c r="D86" s="228"/>
      <c r="E86" s="229"/>
      <c r="F86" s="321" t="e">
        <f t="shared" si="4"/>
        <v>#DIV/0!</v>
      </c>
      <c r="G86" s="228"/>
      <c r="H86" s="229"/>
      <c r="I86" s="321" t="e">
        <f t="shared" si="5"/>
        <v>#DIV/0!</v>
      </c>
      <c r="J86" s="229"/>
      <c r="K86" s="229"/>
      <c r="L86" s="321" t="e">
        <f t="shared" si="6"/>
        <v>#DIV/0!</v>
      </c>
      <c r="M86" s="228"/>
      <c r="N86" s="229"/>
      <c r="O86" s="321" t="e">
        <f t="shared" si="7"/>
        <v>#DIV/0!</v>
      </c>
    </row>
    <row r="87" spans="1:15" s="75" customFormat="1" ht="38.25" hidden="1" x14ac:dyDescent="0.2">
      <c r="A87" s="401" t="s">
        <v>6</v>
      </c>
      <c r="B87" s="401" t="s">
        <v>2429</v>
      </c>
      <c r="C87" s="401" t="s">
        <v>2430</v>
      </c>
      <c r="D87" s="402"/>
      <c r="E87" s="403"/>
      <c r="F87" s="404" t="e">
        <f t="shared" si="4"/>
        <v>#DIV/0!</v>
      </c>
      <c r="G87" s="402"/>
      <c r="H87" s="403"/>
      <c r="I87" s="404" t="e">
        <f t="shared" si="5"/>
        <v>#DIV/0!</v>
      </c>
      <c r="J87" s="403"/>
      <c r="K87" s="403"/>
      <c r="L87" s="404" t="e">
        <f t="shared" si="6"/>
        <v>#DIV/0!</v>
      </c>
      <c r="M87" s="402"/>
      <c r="N87" s="403"/>
      <c r="O87" s="404" t="e">
        <f t="shared" si="7"/>
        <v>#DIV/0!</v>
      </c>
    </row>
    <row r="88" spans="1:15" s="75" customFormat="1" ht="38.25" hidden="1" x14ac:dyDescent="0.2">
      <c r="A88" s="401" t="s">
        <v>6</v>
      </c>
      <c r="B88" s="401" t="s">
        <v>2429</v>
      </c>
      <c r="C88" s="401" t="s">
        <v>101</v>
      </c>
      <c r="D88" s="402"/>
      <c r="E88" s="405"/>
      <c r="F88" s="404" t="e">
        <f t="shared" si="4"/>
        <v>#DIV/0!</v>
      </c>
      <c r="G88" s="402"/>
      <c r="H88" s="405"/>
      <c r="I88" s="404" t="e">
        <f t="shared" si="5"/>
        <v>#DIV/0!</v>
      </c>
      <c r="J88" s="405"/>
      <c r="K88" s="403"/>
      <c r="L88" s="404" t="e">
        <f t="shared" si="6"/>
        <v>#DIV/0!</v>
      </c>
      <c r="M88" s="402"/>
      <c r="N88" s="403"/>
      <c r="O88" s="404" t="e">
        <f t="shared" si="7"/>
        <v>#DIV/0!</v>
      </c>
    </row>
    <row r="89" spans="1:15" ht="38.25" hidden="1" x14ac:dyDescent="0.2">
      <c r="A89" s="4" t="s">
        <v>6</v>
      </c>
      <c r="B89" s="5" t="s">
        <v>328</v>
      </c>
      <c r="C89" s="6"/>
      <c r="D89" s="206"/>
      <c r="E89" s="203"/>
      <c r="F89" s="275" t="e">
        <f t="shared" si="4"/>
        <v>#DIV/0!</v>
      </c>
      <c r="G89" s="204"/>
      <c r="H89" s="207"/>
      <c r="I89" s="275" t="e">
        <f t="shared" si="5"/>
        <v>#DIV/0!</v>
      </c>
      <c r="J89" s="207"/>
      <c r="K89" s="207"/>
      <c r="L89" s="275" t="e">
        <f t="shared" si="6"/>
        <v>#DIV/0!</v>
      </c>
      <c r="M89" s="208"/>
      <c r="N89" s="207"/>
      <c r="O89" s="275" t="e">
        <f t="shared" si="7"/>
        <v>#DIV/0!</v>
      </c>
    </row>
    <row r="90" spans="1:15" s="75" customFormat="1" ht="38.25" hidden="1" x14ac:dyDescent="0.2">
      <c r="A90" s="71" t="s">
        <v>6</v>
      </c>
      <c r="B90" s="71" t="s">
        <v>360</v>
      </c>
      <c r="C90" s="71" t="s">
        <v>102</v>
      </c>
      <c r="D90" s="228"/>
      <c r="E90" s="229"/>
      <c r="F90" s="321" t="e">
        <f t="shared" si="4"/>
        <v>#DIV/0!</v>
      </c>
      <c r="G90" s="228"/>
      <c r="H90" s="229"/>
      <c r="I90" s="321" t="e">
        <f t="shared" si="5"/>
        <v>#DIV/0!</v>
      </c>
      <c r="J90" s="229"/>
      <c r="K90" s="229"/>
      <c r="L90" s="321" t="e">
        <f t="shared" si="6"/>
        <v>#DIV/0!</v>
      </c>
      <c r="M90" s="228"/>
      <c r="N90" s="229"/>
      <c r="O90" s="321" t="e">
        <f t="shared" si="7"/>
        <v>#DIV/0!</v>
      </c>
    </row>
    <row r="91" spans="1:15" s="75" customFormat="1" ht="51" hidden="1" x14ac:dyDescent="0.2">
      <c r="A91" s="71" t="s">
        <v>6</v>
      </c>
      <c r="B91" s="71" t="s">
        <v>359</v>
      </c>
      <c r="C91" s="71" t="s">
        <v>103</v>
      </c>
      <c r="D91" s="228"/>
      <c r="E91" s="229"/>
      <c r="F91" s="321" t="e">
        <f t="shared" si="4"/>
        <v>#DIV/0!</v>
      </c>
      <c r="G91" s="228"/>
      <c r="H91" s="229"/>
      <c r="I91" s="321" t="e">
        <f t="shared" si="5"/>
        <v>#DIV/0!</v>
      </c>
      <c r="J91" s="229"/>
      <c r="K91" s="229"/>
      <c r="L91" s="321" t="e">
        <f t="shared" si="6"/>
        <v>#DIV/0!</v>
      </c>
      <c r="M91" s="228"/>
      <c r="N91" s="229"/>
      <c r="O91" s="321" t="e">
        <f t="shared" si="7"/>
        <v>#DIV/0!</v>
      </c>
    </row>
    <row r="92" spans="1:15" s="75" customFormat="1" ht="51" hidden="1" x14ac:dyDescent="0.2">
      <c r="A92" s="71" t="s">
        <v>6</v>
      </c>
      <c r="B92" s="71" t="s">
        <v>359</v>
      </c>
      <c r="C92" s="71" t="s">
        <v>104</v>
      </c>
      <c r="D92" s="228"/>
      <c r="E92" s="229"/>
      <c r="F92" s="321" t="e">
        <f t="shared" si="4"/>
        <v>#DIV/0!</v>
      </c>
      <c r="G92" s="228"/>
      <c r="H92" s="229"/>
      <c r="I92" s="321" t="e">
        <f t="shared" si="5"/>
        <v>#DIV/0!</v>
      </c>
      <c r="J92" s="229"/>
      <c r="K92" s="229"/>
      <c r="L92" s="321" t="e">
        <f t="shared" si="6"/>
        <v>#DIV/0!</v>
      </c>
      <c r="M92" s="228"/>
      <c r="N92" s="229"/>
      <c r="O92" s="321" t="e">
        <f t="shared" si="7"/>
        <v>#DIV/0!</v>
      </c>
    </row>
    <row r="93" spans="1:15" ht="38.25" hidden="1" x14ac:dyDescent="0.2">
      <c r="A93" s="4" t="s">
        <v>2</v>
      </c>
      <c r="B93" s="84" t="s">
        <v>361</v>
      </c>
      <c r="C93" s="4" t="s">
        <v>105</v>
      </c>
      <c r="D93" s="202"/>
      <c r="E93" s="203"/>
      <c r="F93" s="294" t="e">
        <f t="shared" si="4"/>
        <v>#DIV/0!</v>
      </c>
      <c r="G93" s="208"/>
      <c r="H93" s="207"/>
      <c r="I93" s="294" t="e">
        <f t="shared" si="5"/>
        <v>#DIV/0!</v>
      </c>
      <c r="J93" s="207"/>
      <c r="K93" s="207"/>
      <c r="L93" s="294" t="e">
        <f t="shared" si="6"/>
        <v>#DIV/0!</v>
      </c>
      <c r="M93" s="208"/>
      <c r="N93" s="207"/>
      <c r="O93" s="294" t="e">
        <f t="shared" si="7"/>
        <v>#DIV/0!</v>
      </c>
    </row>
    <row r="94" spans="1:15" ht="38.25" hidden="1" x14ac:dyDescent="0.2">
      <c r="A94" s="4" t="s">
        <v>2</v>
      </c>
      <c r="B94" s="84" t="s">
        <v>361</v>
      </c>
      <c r="C94" s="4" t="s">
        <v>106</v>
      </c>
      <c r="D94" s="202"/>
      <c r="E94" s="203"/>
      <c r="F94" s="294" t="e">
        <f t="shared" si="4"/>
        <v>#DIV/0!</v>
      </c>
      <c r="G94" s="208"/>
      <c r="H94" s="207"/>
      <c r="I94" s="294" t="e">
        <f t="shared" si="5"/>
        <v>#DIV/0!</v>
      </c>
      <c r="J94" s="207"/>
      <c r="K94" s="207"/>
      <c r="L94" s="294" t="e">
        <f t="shared" si="6"/>
        <v>#DIV/0!</v>
      </c>
      <c r="M94" s="208"/>
      <c r="N94" s="207"/>
      <c r="O94" s="294" t="e">
        <f t="shared" si="7"/>
        <v>#DIV/0!</v>
      </c>
    </row>
    <row r="95" spans="1:15" ht="38.25" hidden="1" x14ac:dyDescent="0.2">
      <c r="A95" s="65" t="s">
        <v>2</v>
      </c>
      <c r="B95" s="5" t="s">
        <v>364</v>
      </c>
      <c r="C95" s="65" t="s">
        <v>107</v>
      </c>
      <c r="D95" s="213"/>
      <c r="E95" s="205"/>
      <c r="F95" s="275" t="e">
        <f t="shared" si="4"/>
        <v>#DIV/0!</v>
      </c>
      <c r="G95" s="204"/>
      <c r="H95" s="205"/>
      <c r="I95" s="275" t="e">
        <f t="shared" si="5"/>
        <v>#DIV/0!</v>
      </c>
      <c r="J95" s="205"/>
      <c r="K95" s="215"/>
      <c r="L95" s="275" t="e">
        <f t="shared" si="6"/>
        <v>#DIV/0!</v>
      </c>
      <c r="M95" s="204"/>
      <c r="N95" s="215"/>
      <c r="O95" s="275" t="e">
        <f t="shared" si="7"/>
        <v>#DIV/0!</v>
      </c>
    </row>
    <row r="96" spans="1:15" s="160" customFormat="1" ht="38.25" hidden="1" x14ac:dyDescent="0.2">
      <c r="A96" s="82" t="s">
        <v>2</v>
      </c>
      <c r="B96" s="82" t="s">
        <v>363</v>
      </c>
      <c r="C96" s="372" t="s">
        <v>107</v>
      </c>
      <c r="D96" s="389"/>
      <c r="E96" s="390"/>
      <c r="F96" s="391" t="e">
        <f t="shared" si="4"/>
        <v>#DIV/0!</v>
      </c>
      <c r="G96" s="392"/>
      <c r="H96" s="390"/>
      <c r="I96" s="391" t="e">
        <f t="shared" si="5"/>
        <v>#DIV/0!</v>
      </c>
      <c r="J96" s="390"/>
      <c r="K96" s="390"/>
      <c r="L96" s="391" t="e">
        <f t="shared" si="6"/>
        <v>#DIV/0!</v>
      </c>
      <c r="M96" s="392"/>
      <c r="N96" s="390"/>
      <c r="O96" s="391" t="e">
        <f t="shared" si="7"/>
        <v>#DIV/0!</v>
      </c>
    </row>
    <row r="97" spans="1:15" ht="38.25" hidden="1" x14ac:dyDescent="0.2">
      <c r="A97" s="4" t="s">
        <v>2</v>
      </c>
      <c r="B97" s="84" t="s">
        <v>361</v>
      </c>
      <c r="C97" s="4" t="s">
        <v>108</v>
      </c>
      <c r="D97" s="202"/>
      <c r="E97" s="203"/>
      <c r="F97" s="294" t="e">
        <f t="shared" si="4"/>
        <v>#DIV/0!</v>
      </c>
      <c r="G97" s="208"/>
      <c r="H97" s="207"/>
      <c r="I97" s="294" t="e">
        <f t="shared" si="5"/>
        <v>#DIV/0!</v>
      </c>
      <c r="J97" s="207"/>
      <c r="K97" s="207"/>
      <c r="L97" s="294" t="e">
        <f t="shared" si="6"/>
        <v>#DIV/0!</v>
      </c>
      <c r="M97" s="208"/>
      <c r="N97" s="207"/>
      <c r="O97" s="294" t="e">
        <f t="shared" si="7"/>
        <v>#DIV/0!</v>
      </c>
    </row>
    <row r="98" spans="1:15" ht="38.25" hidden="1" x14ac:dyDescent="0.2">
      <c r="A98" s="4" t="s">
        <v>2</v>
      </c>
      <c r="B98" s="84" t="s">
        <v>361</v>
      </c>
      <c r="C98" s="4" t="s">
        <v>109</v>
      </c>
      <c r="D98" s="202"/>
      <c r="E98" s="203"/>
      <c r="F98" s="294" t="e">
        <f t="shared" si="4"/>
        <v>#DIV/0!</v>
      </c>
      <c r="G98" s="208"/>
      <c r="H98" s="207"/>
      <c r="I98" s="294" t="e">
        <f t="shared" si="5"/>
        <v>#DIV/0!</v>
      </c>
      <c r="J98" s="207"/>
      <c r="K98" s="207"/>
      <c r="L98" s="294" t="e">
        <f t="shared" si="6"/>
        <v>#DIV/0!</v>
      </c>
      <c r="M98" s="208"/>
      <c r="N98" s="207"/>
      <c r="O98" s="294" t="e">
        <f t="shared" si="7"/>
        <v>#DIV/0!</v>
      </c>
    </row>
    <row r="99" spans="1:15" ht="38.25" hidden="1" x14ac:dyDescent="0.2">
      <c r="A99" s="4" t="s">
        <v>2</v>
      </c>
      <c r="B99" s="84" t="s">
        <v>361</v>
      </c>
      <c r="C99" s="4" t="s">
        <v>110</v>
      </c>
      <c r="D99" s="202"/>
      <c r="E99" s="203"/>
      <c r="F99" s="294" t="e">
        <f t="shared" si="4"/>
        <v>#DIV/0!</v>
      </c>
      <c r="G99" s="208"/>
      <c r="H99" s="207"/>
      <c r="I99" s="294" t="e">
        <f t="shared" si="5"/>
        <v>#DIV/0!</v>
      </c>
      <c r="J99" s="207"/>
      <c r="K99" s="207"/>
      <c r="L99" s="294" t="e">
        <f t="shared" si="6"/>
        <v>#DIV/0!</v>
      </c>
      <c r="M99" s="208"/>
      <c r="N99" s="207"/>
      <c r="O99" s="294" t="e">
        <f t="shared" si="7"/>
        <v>#DIV/0!</v>
      </c>
    </row>
    <row r="100" spans="1:15" ht="38.25" hidden="1" x14ac:dyDescent="0.2">
      <c r="A100" s="4" t="s">
        <v>2</v>
      </c>
      <c r="B100" s="84" t="s">
        <v>361</v>
      </c>
      <c r="C100" s="4" t="s">
        <v>111</v>
      </c>
      <c r="D100" s="202"/>
      <c r="E100" s="203"/>
      <c r="F100" s="294" t="e">
        <f t="shared" si="4"/>
        <v>#DIV/0!</v>
      </c>
      <c r="G100" s="208"/>
      <c r="H100" s="207"/>
      <c r="I100" s="294" t="e">
        <f t="shared" si="5"/>
        <v>#DIV/0!</v>
      </c>
      <c r="J100" s="207"/>
      <c r="K100" s="207"/>
      <c r="L100" s="294" t="e">
        <f t="shared" si="6"/>
        <v>#DIV/0!</v>
      </c>
      <c r="M100" s="208"/>
      <c r="N100" s="207"/>
      <c r="O100" s="294" t="e">
        <f t="shared" si="7"/>
        <v>#DIV/0!</v>
      </c>
    </row>
    <row r="101" spans="1:15" ht="51" hidden="1" x14ac:dyDescent="0.2">
      <c r="A101" s="96" t="s">
        <v>2</v>
      </c>
      <c r="B101" s="77" t="s">
        <v>362</v>
      </c>
      <c r="C101" s="96" t="s">
        <v>112</v>
      </c>
      <c r="D101" s="232"/>
      <c r="E101" s="233"/>
      <c r="F101" s="275" t="e">
        <f t="shared" si="4"/>
        <v>#DIV/0!</v>
      </c>
      <c r="G101" s="234"/>
      <c r="H101" s="236"/>
      <c r="I101" s="275" t="e">
        <f t="shared" si="5"/>
        <v>#DIV/0!</v>
      </c>
      <c r="J101" s="236"/>
      <c r="K101" s="236"/>
      <c r="L101" s="275" t="e">
        <f t="shared" si="6"/>
        <v>#DIV/0!</v>
      </c>
      <c r="M101" s="237"/>
      <c r="N101" s="236"/>
      <c r="O101" s="275" t="e">
        <f t="shared" si="7"/>
        <v>#DIV/0!</v>
      </c>
    </row>
    <row r="102" spans="1:15" ht="51" hidden="1" x14ac:dyDescent="0.2">
      <c r="A102" s="96" t="s">
        <v>2</v>
      </c>
      <c r="B102" s="77" t="s">
        <v>362</v>
      </c>
      <c r="C102" s="96" t="s">
        <v>113</v>
      </c>
      <c r="D102" s="232"/>
      <c r="E102" s="238"/>
      <c r="F102" s="275" t="e">
        <f t="shared" si="4"/>
        <v>#DIV/0!</v>
      </c>
      <c r="G102" s="234"/>
      <c r="H102" s="238"/>
      <c r="I102" s="275" t="e">
        <f t="shared" si="5"/>
        <v>#DIV/0!</v>
      </c>
      <c r="J102" s="238"/>
      <c r="K102" s="236"/>
      <c r="L102" s="275" t="e">
        <f t="shared" si="6"/>
        <v>#DIV/0!</v>
      </c>
      <c r="M102" s="237"/>
      <c r="N102" s="236"/>
      <c r="O102" s="275" t="e">
        <f t="shared" si="7"/>
        <v>#DIV/0!</v>
      </c>
    </row>
    <row r="103" spans="1:15" s="160" customFormat="1" ht="38.25" hidden="1" x14ac:dyDescent="0.2">
      <c r="A103" s="82" t="s">
        <v>2</v>
      </c>
      <c r="B103" s="82" t="s">
        <v>363</v>
      </c>
      <c r="C103" s="82" t="s">
        <v>113</v>
      </c>
      <c r="D103" s="389"/>
      <c r="E103" s="390"/>
      <c r="F103" s="391" t="e">
        <f t="shared" si="4"/>
        <v>#DIV/0!</v>
      </c>
      <c r="G103" s="392"/>
      <c r="H103" s="390"/>
      <c r="I103" s="391" t="e">
        <f t="shared" si="5"/>
        <v>#DIV/0!</v>
      </c>
      <c r="J103" s="390"/>
      <c r="K103" s="390"/>
      <c r="L103" s="391" t="e">
        <f t="shared" si="6"/>
        <v>#DIV/0!</v>
      </c>
      <c r="M103" s="392"/>
      <c r="N103" s="390"/>
      <c r="O103" s="391" t="e">
        <f t="shared" si="7"/>
        <v>#DIV/0!</v>
      </c>
    </row>
    <row r="104" spans="1:15" ht="51" hidden="1" x14ac:dyDescent="0.2">
      <c r="A104" s="4" t="s">
        <v>2</v>
      </c>
      <c r="B104" s="5" t="s">
        <v>362</v>
      </c>
      <c r="C104" s="4" t="s">
        <v>114</v>
      </c>
      <c r="D104" s="228"/>
      <c r="E104" s="229"/>
      <c r="F104" s="275" t="e">
        <f t="shared" si="4"/>
        <v>#DIV/0!</v>
      </c>
      <c r="G104" s="228"/>
      <c r="H104" s="229"/>
      <c r="I104" s="275" t="e">
        <f t="shared" si="5"/>
        <v>#DIV/0!</v>
      </c>
      <c r="J104" s="229"/>
      <c r="K104" s="229"/>
      <c r="L104" s="275" t="e">
        <f t="shared" si="6"/>
        <v>#DIV/0!</v>
      </c>
      <c r="M104" s="228"/>
      <c r="N104" s="229"/>
      <c r="O104" s="275" t="e">
        <f t="shared" si="7"/>
        <v>#DIV/0!</v>
      </c>
    </row>
    <row r="105" spans="1:15" ht="51" hidden="1" x14ac:dyDescent="0.2">
      <c r="A105" s="4" t="s">
        <v>2</v>
      </c>
      <c r="B105" s="5" t="s">
        <v>362</v>
      </c>
      <c r="C105" s="4" t="s">
        <v>2337</v>
      </c>
      <c r="D105" s="228"/>
      <c r="E105" s="229"/>
      <c r="F105" s="275" t="e">
        <f t="shared" si="4"/>
        <v>#DIV/0!</v>
      </c>
      <c r="G105" s="228"/>
      <c r="H105" s="229"/>
      <c r="I105" s="275" t="e">
        <f t="shared" si="5"/>
        <v>#DIV/0!</v>
      </c>
      <c r="J105" s="229"/>
      <c r="K105" s="229"/>
      <c r="L105" s="275" t="e">
        <f t="shared" si="6"/>
        <v>#DIV/0!</v>
      </c>
      <c r="M105" s="228"/>
      <c r="N105" s="229"/>
      <c r="O105" s="275" t="e">
        <f t="shared" si="7"/>
        <v>#DIV/0!</v>
      </c>
    </row>
    <row r="106" spans="1:15" ht="38.25" hidden="1" x14ac:dyDescent="0.2">
      <c r="A106" s="4" t="s">
        <v>2</v>
      </c>
      <c r="B106" s="84" t="s">
        <v>361</v>
      </c>
      <c r="C106" s="4" t="s">
        <v>115</v>
      </c>
      <c r="D106" s="202"/>
      <c r="E106" s="203"/>
      <c r="F106" s="294" t="e">
        <f t="shared" si="4"/>
        <v>#DIV/0!</v>
      </c>
      <c r="G106" s="208"/>
      <c r="H106" s="207"/>
      <c r="I106" s="294" t="e">
        <f t="shared" si="5"/>
        <v>#DIV/0!</v>
      </c>
      <c r="J106" s="207"/>
      <c r="K106" s="207"/>
      <c r="L106" s="294" t="e">
        <f t="shared" si="6"/>
        <v>#DIV/0!</v>
      </c>
      <c r="M106" s="208"/>
      <c r="N106" s="207"/>
      <c r="O106" s="294" t="e">
        <f t="shared" si="7"/>
        <v>#DIV/0!</v>
      </c>
    </row>
    <row r="107" spans="1:15" ht="38.25" hidden="1" x14ac:dyDescent="0.2">
      <c r="A107" s="4" t="s">
        <v>9</v>
      </c>
      <c r="B107" s="5" t="s">
        <v>365</v>
      </c>
      <c r="C107" s="4" t="s">
        <v>116</v>
      </c>
      <c r="D107" s="202"/>
      <c r="E107" s="203"/>
      <c r="F107" s="275" t="e">
        <f t="shared" si="4"/>
        <v>#DIV/0!</v>
      </c>
      <c r="G107" s="204"/>
      <c r="H107" s="207"/>
      <c r="I107" s="275" t="e">
        <f t="shared" si="5"/>
        <v>#DIV/0!</v>
      </c>
      <c r="J107" s="207"/>
      <c r="K107" s="207"/>
      <c r="L107" s="275" t="e">
        <f t="shared" si="6"/>
        <v>#DIV/0!</v>
      </c>
      <c r="M107" s="208"/>
      <c r="N107" s="207"/>
      <c r="O107" s="275" t="e">
        <f t="shared" si="7"/>
        <v>#DIV/0!</v>
      </c>
    </row>
    <row r="108" spans="1:15" s="75" customFormat="1" ht="38.25" hidden="1" x14ac:dyDescent="0.2">
      <c r="A108" s="71" t="s">
        <v>9</v>
      </c>
      <c r="B108" s="71" t="s">
        <v>366</v>
      </c>
      <c r="C108" s="71" t="s">
        <v>117</v>
      </c>
      <c r="D108" s="228"/>
      <c r="E108" s="229"/>
      <c r="F108" s="321" t="e">
        <f>(E108/D108)*100</f>
        <v>#DIV/0!</v>
      </c>
      <c r="G108" s="228"/>
      <c r="H108" s="229"/>
      <c r="I108" s="321" t="e">
        <f t="shared" si="5"/>
        <v>#DIV/0!</v>
      </c>
      <c r="J108" s="229"/>
      <c r="K108" s="229"/>
      <c r="L108" s="321" t="e">
        <f t="shared" si="6"/>
        <v>#DIV/0!</v>
      </c>
      <c r="M108" s="228"/>
      <c r="N108" s="229"/>
      <c r="O108" s="321" t="e">
        <f t="shared" si="7"/>
        <v>#DIV/0!</v>
      </c>
    </row>
    <row r="109" spans="1:15" s="75" customFormat="1" ht="38.25" hidden="1" x14ac:dyDescent="0.2">
      <c r="A109" s="71" t="s">
        <v>9</v>
      </c>
      <c r="B109" s="71" t="s">
        <v>367</v>
      </c>
      <c r="C109" s="71" t="s">
        <v>118</v>
      </c>
      <c r="D109" s="228"/>
      <c r="E109" s="229"/>
      <c r="F109" s="321" t="e">
        <f t="shared" si="4"/>
        <v>#DIV/0!</v>
      </c>
      <c r="G109" s="228"/>
      <c r="H109" s="229"/>
      <c r="I109" s="321" t="e">
        <f t="shared" si="5"/>
        <v>#DIV/0!</v>
      </c>
      <c r="J109" s="229"/>
      <c r="K109" s="229"/>
      <c r="L109" s="321" t="e">
        <f t="shared" si="6"/>
        <v>#DIV/0!</v>
      </c>
      <c r="M109" s="228"/>
      <c r="N109" s="229"/>
      <c r="O109" s="321" t="e">
        <f t="shared" si="7"/>
        <v>#DIV/0!</v>
      </c>
    </row>
    <row r="110" spans="1:15" s="75" customFormat="1" ht="38.25" hidden="1" x14ac:dyDescent="0.2">
      <c r="A110" s="71" t="s">
        <v>9</v>
      </c>
      <c r="B110" s="71" t="s">
        <v>367</v>
      </c>
      <c r="C110" s="71" t="s">
        <v>119</v>
      </c>
      <c r="D110" s="228"/>
      <c r="E110" s="229"/>
      <c r="F110" s="321" t="e">
        <f t="shared" si="4"/>
        <v>#DIV/0!</v>
      </c>
      <c r="G110" s="228"/>
      <c r="H110" s="229"/>
      <c r="I110" s="321" t="e">
        <f t="shared" si="5"/>
        <v>#DIV/0!</v>
      </c>
      <c r="J110" s="229"/>
      <c r="K110" s="229"/>
      <c r="L110" s="321" t="e">
        <f t="shared" si="6"/>
        <v>#DIV/0!</v>
      </c>
      <c r="M110" s="228"/>
      <c r="N110" s="229"/>
      <c r="O110" s="321" t="e">
        <f t="shared" si="7"/>
        <v>#DIV/0!</v>
      </c>
    </row>
    <row r="111" spans="1:15" s="75" customFormat="1" ht="38.25" hidden="1" x14ac:dyDescent="0.2">
      <c r="A111" s="71" t="s">
        <v>9</v>
      </c>
      <c r="B111" s="71" t="s">
        <v>366</v>
      </c>
      <c r="C111" s="71" t="s">
        <v>120</v>
      </c>
      <c r="D111" s="228"/>
      <c r="E111" s="229"/>
      <c r="F111" s="321" t="e">
        <f t="shared" si="4"/>
        <v>#DIV/0!</v>
      </c>
      <c r="G111" s="228"/>
      <c r="H111" s="229"/>
      <c r="I111" s="321" t="e">
        <f t="shared" si="5"/>
        <v>#DIV/0!</v>
      </c>
      <c r="J111" s="229"/>
      <c r="K111" s="229"/>
      <c r="L111" s="321" t="e">
        <f t="shared" si="6"/>
        <v>#DIV/0!</v>
      </c>
      <c r="M111" s="228"/>
      <c r="N111" s="229"/>
      <c r="O111" s="321" t="e">
        <f t="shared" si="7"/>
        <v>#DIV/0!</v>
      </c>
    </row>
    <row r="112" spans="1:15" s="75" customFormat="1" ht="38.25" hidden="1" x14ac:dyDescent="0.2">
      <c r="A112" s="71" t="s">
        <v>9</v>
      </c>
      <c r="B112" s="71" t="s">
        <v>368</v>
      </c>
      <c r="C112" s="71" t="s">
        <v>121</v>
      </c>
      <c r="D112" s="228"/>
      <c r="E112" s="229"/>
      <c r="F112" s="321" t="e">
        <f t="shared" si="4"/>
        <v>#DIV/0!</v>
      </c>
      <c r="G112" s="228"/>
      <c r="H112" s="229"/>
      <c r="I112" s="321" t="e">
        <f t="shared" si="5"/>
        <v>#DIV/0!</v>
      </c>
      <c r="J112" s="229"/>
      <c r="K112" s="229"/>
      <c r="L112" s="321" t="e">
        <f t="shared" si="6"/>
        <v>#DIV/0!</v>
      </c>
      <c r="M112" s="228"/>
      <c r="N112" s="229"/>
      <c r="O112" s="321" t="e">
        <f t="shared" si="7"/>
        <v>#DIV/0!</v>
      </c>
    </row>
    <row r="113" spans="1:15" ht="38.25" hidden="1" x14ac:dyDescent="0.2">
      <c r="A113" s="4" t="s">
        <v>9</v>
      </c>
      <c r="B113" s="5" t="s">
        <v>369</v>
      </c>
      <c r="C113" s="4" t="s">
        <v>122</v>
      </c>
      <c r="D113" s="202"/>
      <c r="E113" s="203"/>
      <c r="F113" s="275" t="e">
        <f t="shared" si="4"/>
        <v>#DIV/0!</v>
      </c>
      <c r="G113" s="204"/>
      <c r="H113" s="207"/>
      <c r="I113" s="275" t="e">
        <f t="shared" si="5"/>
        <v>#DIV/0!</v>
      </c>
      <c r="J113" s="207"/>
      <c r="K113" s="207"/>
      <c r="L113" s="275" t="e">
        <f t="shared" si="6"/>
        <v>#DIV/0!</v>
      </c>
      <c r="M113" s="208"/>
      <c r="N113" s="207"/>
      <c r="O113" s="275" t="e">
        <f t="shared" si="7"/>
        <v>#DIV/0!</v>
      </c>
    </row>
    <row r="114" spans="1:15" s="75" customFormat="1" ht="38.25" hidden="1" x14ac:dyDescent="0.2">
      <c r="A114" s="71" t="s">
        <v>9</v>
      </c>
      <c r="B114" s="71" t="s">
        <v>366</v>
      </c>
      <c r="C114" s="71" t="s">
        <v>123</v>
      </c>
      <c r="D114" s="228"/>
      <c r="E114" s="229"/>
      <c r="F114" s="321" t="e">
        <f t="shared" si="4"/>
        <v>#DIV/0!</v>
      </c>
      <c r="G114" s="228"/>
      <c r="H114" s="229"/>
      <c r="I114" s="321" t="e">
        <f t="shared" si="5"/>
        <v>#DIV/0!</v>
      </c>
      <c r="J114" s="229"/>
      <c r="K114" s="229"/>
      <c r="L114" s="321" t="e">
        <f t="shared" si="6"/>
        <v>#DIV/0!</v>
      </c>
      <c r="M114" s="228"/>
      <c r="N114" s="229"/>
      <c r="O114" s="321" t="e">
        <f t="shared" si="7"/>
        <v>#DIV/0!</v>
      </c>
    </row>
    <row r="115" spans="1:15" s="75" customFormat="1" ht="38.25" hidden="1" x14ac:dyDescent="0.2">
      <c r="A115" s="71" t="s">
        <v>9</v>
      </c>
      <c r="B115" s="71" t="s">
        <v>367</v>
      </c>
      <c r="C115" s="71" t="s">
        <v>124</v>
      </c>
      <c r="D115" s="228"/>
      <c r="E115" s="229"/>
      <c r="F115" s="321" t="e">
        <f t="shared" si="4"/>
        <v>#DIV/0!</v>
      </c>
      <c r="G115" s="228"/>
      <c r="H115" s="229"/>
      <c r="I115" s="321" t="e">
        <f t="shared" si="5"/>
        <v>#DIV/0!</v>
      </c>
      <c r="J115" s="229"/>
      <c r="K115" s="229"/>
      <c r="L115" s="321" t="e">
        <f t="shared" si="6"/>
        <v>#DIV/0!</v>
      </c>
      <c r="M115" s="228"/>
      <c r="N115" s="229"/>
      <c r="O115" s="321" t="e">
        <f t="shared" si="7"/>
        <v>#DIV/0!</v>
      </c>
    </row>
    <row r="116" spans="1:15" ht="38.25" hidden="1" x14ac:dyDescent="0.2">
      <c r="A116" s="4" t="s">
        <v>9</v>
      </c>
      <c r="B116" s="5" t="s">
        <v>365</v>
      </c>
      <c r="C116" s="4" t="s">
        <v>125</v>
      </c>
      <c r="D116" s="202"/>
      <c r="E116" s="203"/>
      <c r="F116" s="275" t="e">
        <f t="shared" si="4"/>
        <v>#DIV/0!</v>
      </c>
      <c r="G116" s="204"/>
      <c r="H116" s="207"/>
      <c r="I116" s="275" t="e">
        <f t="shared" si="5"/>
        <v>#DIV/0!</v>
      </c>
      <c r="J116" s="207"/>
      <c r="K116" s="207"/>
      <c r="L116" s="275" t="e">
        <f t="shared" si="6"/>
        <v>#DIV/0!</v>
      </c>
      <c r="M116" s="208"/>
      <c r="N116" s="207"/>
      <c r="O116" s="275" t="e">
        <f t="shared" si="7"/>
        <v>#DIV/0!</v>
      </c>
    </row>
    <row r="117" spans="1:15" s="75" customFormat="1" ht="38.25" hidden="1" x14ac:dyDescent="0.2">
      <c r="A117" s="71" t="s">
        <v>9</v>
      </c>
      <c r="B117" s="71" t="s">
        <v>368</v>
      </c>
      <c r="C117" s="71" t="s">
        <v>126</v>
      </c>
      <c r="D117" s="228"/>
      <c r="E117" s="229"/>
      <c r="F117" s="321" t="e">
        <f t="shared" si="4"/>
        <v>#DIV/0!</v>
      </c>
      <c r="G117" s="228"/>
      <c r="H117" s="229"/>
      <c r="I117" s="321" t="e">
        <f t="shared" si="5"/>
        <v>#DIV/0!</v>
      </c>
      <c r="J117" s="229"/>
      <c r="K117" s="229"/>
      <c r="L117" s="321" t="e">
        <f t="shared" si="6"/>
        <v>#DIV/0!</v>
      </c>
      <c r="M117" s="228"/>
      <c r="N117" s="229"/>
      <c r="O117" s="321" t="e">
        <f t="shared" si="7"/>
        <v>#DIV/0!</v>
      </c>
    </row>
    <row r="118" spans="1:15" s="75" customFormat="1" ht="38.25" hidden="1" x14ac:dyDescent="0.2">
      <c r="A118" s="71" t="s">
        <v>9</v>
      </c>
      <c r="B118" s="59" t="s">
        <v>370</v>
      </c>
      <c r="C118" s="71" t="s">
        <v>127</v>
      </c>
      <c r="D118" s="228"/>
      <c r="E118" s="229"/>
      <c r="F118" s="386" t="e">
        <f t="shared" si="4"/>
        <v>#DIV/0!</v>
      </c>
      <c r="G118" s="227"/>
      <c r="H118" s="229"/>
      <c r="I118" s="386" t="e">
        <f t="shared" si="5"/>
        <v>#DIV/0!</v>
      </c>
      <c r="J118" s="229"/>
      <c r="K118" s="229"/>
      <c r="L118" s="386" t="e">
        <f t="shared" si="6"/>
        <v>#DIV/0!</v>
      </c>
      <c r="M118" s="228"/>
      <c r="N118" s="229"/>
      <c r="O118" s="386" t="e">
        <f t="shared" si="7"/>
        <v>#DIV/0!</v>
      </c>
    </row>
    <row r="119" spans="1:15" s="365" customFormat="1" ht="38.25" hidden="1" x14ac:dyDescent="0.2">
      <c r="A119" s="82" t="s">
        <v>9</v>
      </c>
      <c r="B119" s="82" t="s">
        <v>371</v>
      </c>
      <c r="C119" s="82" t="s">
        <v>128</v>
      </c>
      <c r="D119" s="392"/>
      <c r="E119" s="390"/>
      <c r="F119" s="391" t="e">
        <f t="shared" si="4"/>
        <v>#DIV/0!</v>
      </c>
      <c r="G119" s="392"/>
      <c r="H119" s="390"/>
      <c r="I119" s="391" t="e">
        <f t="shared" si="5"/>
        <v>#DIV/0!</v>
      </c>
      <c r="J119" s="390"/>
      <c r="K119" s="390"/>
      <c r="L119" s="391" t="e">
        <f t="shared" si="6"/>
        <v>#DIV/0!</v>
      </c>
      <c r="M119" s="392"/>
      <c r="N119" s="390"/>
      <c r="O119" s="391" t="e">
        <f t="shared" si="7"/>
        <v>#DIV/0!</v>
      </c>
    </row>
    <row r="120" spans="1:15" s="365" customFormat="1" ht="38.25" hidden="1" x14ac:dyDescent="0.2">
      <c r="A120" s="82" t="s">
        <v>9</v>
      </c>
      <c r="B120" s="82" t="s">
        <v>371</v>
      </c>
      <c r="C120" s="82" t="s">
        <v>129</v>
      </c>
      <c r="D120" s="392"/>
      <c r="E120" s="407"/>
      <c r="F120" s="391" t="e">
        <f t="shared" si="4"/>
        <v>#DIV/0!</v>
      </c>
      <c r="G120" s="392"/>
      <c r="H120" s="407"/>
      <c r="I120" s="391" t="e">
        <f t="shared" si="5"/>
        <v>#DIV/0!</v>
      </c>
      <c r="J120" s="407"/>
      <c r="K120" s="390"/>
      <c r="L120" s="391" t="e">
        <f t="shared" si="6"/>
        <v>#DIV/0!</v>
      </c>
      <c r="M120" s="392"/>
      <c r="N120" s="390"/>
      <c r="O120" s="391" t="e">
        <f t="shared" si="7"/>
        <v>#DIV/0!</v>
      </c>
    </row>
    <row r="121" spans="1:15" s="75" customFormat="1" ht="38.25" hidden="1" x14ac:dyDescent="0.2">
      <c r="A121" s="71" t="s">
        <v>9</v>
      </c>
      <c r="B121" s="71" t="s">
        <v>367</v>
      </c>
      <c r="C121" s="71" t="s">
        <v>129</v>
      </c>
      <c r="D121" s="228"/>
      <c r="E121" s="229"/>
      <c r="F121" s="321" t="e">
        <f t="shared" si="4"/>
        <v>#DIV/0!</v>
      </c>
      <c r="G121" s="228"/>
      <c r="H121" s="229"/>
      <c r="I121" s="321" t="e">
        <f t="shared" si="5"/>
        <v>#DIV/0!</v>
      </c>
      <c r="J121" s="229"/>
      <c r="K121" s="229"/>
      <c r="L121" s="321" t="e">
        <f t="shared" si="6"/>
        <v>#DIV/0!</v>
      </c>
      <c r="M121" s="228"/>
      <c r="N121" s="229"/>
      <c r="O121" s="321" t="e">
        <f t="shared" si="7"/>
        <v>#DIV/0!</v>
      </c>
    </row>
    <row r="122" spans="1:15" s="75" customFormat="1" ht="38.25" hidden="1" x14ac:dyDescent="0.2">
      <c r="A122" s="71" t="s">
        <v>9</v>
      </c>
      <c r="B122" s="71" t="s">
        <v>372</v>
      </c>
      <c r="C122" s="71" t="s">
        <v>130</v>
      </c>
      <c r="D122" s="228"/>
      <c r="E122" s="229"/>
      <c r="F122" s="321" t="e">
        <f t="shared" si="4"/>
        <v>#DIV/0!</v>
      </c>
      <c r="G122" s="228"/>
      <c r="H122" s="229"/>
      <c r="I122" s="321" t="e">
        <f t="shared" si="5"/>
        <v>#DIV/0!</v>
      </c>
      <c r="J122" s="229"/>
      <c r="K122" s="229"/>
      <c r="L122" s="321" t="e">
        <f t="shared" si="6"/>
        <v>#DIV/0!</v>
      </c>
      <c r="M122" s="228"/>
      <c r="N122" s="229"/>
      <c r="O122" s="321" t="e">
        <f t="shared" si="7"/>
        <v>#DIV/0!</v>
      </c>
    </row>
    <row r="123" spans="1:15" s="75" customFormat="1" ht="38.25" hidden="1" x14ac:dyDescent="0.2">
      <c r="A123" s="71" t="s">
        <v>9</v>
      </c>
      <c r="B123" s="71" t="s">
        <v>367</v>
      </c>
      <c r="C123" s="71" t="s">
        <v>131</v>
      </c>
      <c r="D123" s="228"/>
      <c r="E123" s="229"/>
      <c r="F123" s="321" t="e">
        <f t="shared" si="4"/>
        <v>#DIV/0!</v>
      </c>
      <c r="G123" s="228"/>
      <c r="H123" s="229"/>
      <c r="I123" s="321" t="e">
        <f t="shared" si="5"/>
        <v>#DIV/0!</v>
      </c>
      <c r="J123" s="229"/>
      <c r="K123" s="229"/>
      <c r="L123" s="321" t="e">
        <f t="shared" si="6"/>
        <v>#DIV/0!</v>
      </c>
      <c r="M123" s="228"/>
      <c r="N123" s="229"/>
      <c r="O123" s="321" t="e">
        <f t="shared" si="7"/>
        <v>#DIV/0!</v>
      </c>
    </row>
    <row r="124" spans="1:15" s="75" customFormat="1" ht="38.25" hidden="1" x14ac:dyDescent="0.2">
      <c r="A124" s="71" t="s">
        <v>9</v>
      </c>
      <c r="B124" s="71" t="s">
        <v>367</v>
      </c>
      <c r="C124" s="71" t="s">
        <v>132</v>
      </c>
      <c r="D124" s="228"/>
      <c r="E124" s="229"/>
      <c r="F124" s="321" t="e">
        <f t="shared" si="4"/>
        <v>#DIV/0!</v>
      </c>
      <c r="G124" s="228"/>
      <c r="H124" s="229"/>
      <c r="I124" s="321" t="e">
        <f t="shared" si="5"/>
        <v>#DIV/0!</v>
      </c>
      <c r="J124" s="229"/>
      <c r="K124" s="229"/>
      <c r="L124" s="321" t="e">
        <f t="shared" si="6"/>
        <v>#DIV/0!</v>
      </c>
      <c r="M124" s="228"/>
      <c r="N124" s="229"/>
      <c r="O124" s="321" t="e">
        <f t="shared" si="7"/>
        <v>#DIV/0!</v>
      </c>
    </row>
    <row r="125" spans="1:15" ht="38.25" hidden="1" x14ac:dyDescent="0.2">
      <c r="A125" s="4" t="s">
        <v>9</v>
      </c>
      <c r="B125" s="5" t="s">
        <v>369</v>
      </c>
      <c r="C125" s="4" t="s">
        <v>133</v>
      </c>
      <c r="D125" s="202"/>
      <c r="E125" s="203"/>
      <c r="F125" s="275" t="e">
        <f t="shared" si="4"/>
        <v>#DIV/0!</v>
      </c>
      <c r="G125" s="204"/>
      <c r="H125" s="207"/>
      <c r="I125" s="275" t="e">
        <f t="shared" si="5"/>
        <v>#DIV/0!</v>
      </c>
      <c r="J125" s="207"/>
      <c r="K125" s="207"/>
      <c r="L125" s="275" t="e">
        <f t="shared" si="6"/>
        <v>#DIV/0!</v>
      </c>
      <c r="M125" s="208"/>
      <c r="N125" s="207"/>
      <c r="O125" s="275" t="e">
        <f t="shared" si="7"/>
        <v>#DIV/0!</v>
      </c>
    </row>
    <row r="126" spans="1:15" s="75" customFormat="1" ht="38.25" hidden="1" x14ac:dyDescent="0.2">
      <c r="A126" s="71" t="s">
        <v>9</v>
      </c>
      <c r="B126" s="71" t="s">
        <v>373</v>
      </c>
      <c r="C126" s="71" t="s">
        <v>134</v>
      </c>
      <c r="D126" s="228"/>
      <c r="E126" s="229"/>
      <c r="F126" s="321" t="e">
        <f t="shared" si="4"/>
        <v>#DIV/0!</v>
      </c>
      <c r="G126" s="228"/>
      <c r="H126" s="229"/>
      <c r="I126" s="321" t="e">
        <f t="shared" si="5"/>
        <v>#DIV/0!</v>
      </c>
      <c r="J126" s="229"/>
      <c r="K126" s="229"/>
      <c r="L126" s="321" t="e">
        <f t="shared" si="6"/>
        <v>#DIV/0!</v>
      </c>
      <c r="M126" s="228"/>
      <c r="N126" s="229"/>
      <c r="O126" s="321" t="e">
        <f t="shared" si="7"/>
        <v>#DIV/0!</v>
      </c>
    </row>
    <row r="127" spans="1:15" s="160" customFormat="1" ht="38.25" hidden="1" x14ac:dyDescent="0.2">
      <c r="A127" s="82" t="s">
        <v>9</v>
      </c>
      <c r="B127" s="82" t="s">
        <v>374</v>
      </c>
      <c r="C127" s="82" t="s">
        <v>135</v>
      </c>
      <c r="D127" s="392"/>
      <c r="E127" s="390"/>
      <c r="F127" s="391" t="e">
        <f t="shared" si="4"/>
        <v>#DIV/0!</v>
      </c>
      <c r="G127" s="392"/>
      <c r="H127" s="390"/>
      <c r="I127" s="391" t="e">
        <f t="shared" si="5"/>
        <v>#DIV/0!</v>
      </c>
      <c r="J127" s="390"/>
      <c r="K127" s="390"/>
      <c r="L127" s="391" t="e">
        <f t="shared" si="6"/>
        <v>#DIV/0!</v>
      </c>
      <c r="M127" s="392"/>
      <c r="N127" s="390"/>
      <c r="O127" s="391" t="e">
        <f t="shared" si="7"/>
        <v>#DIV/0!</v>
      </c>
    </row>
    <row r="128" spans="1:15" s="75" customFormat="1" ht="38.25" hidden="1" x14ac:dyDescent="0.2">
      <c r="A128" s="71" t="s">
        <v>9</v>
      </c>
      <c r="B128" s="71" t="s">
        <v>373</v>
      </c>
      <c r="C128" s="71" t="s">
        <v>136</v>
      </c>
      <c r="D128" s="228"/>
      <c r="E128" s="229"/>
      <c r="F128" s="321" t="e">
        <f t="shared" si="4"/>
        <v>#DIV/0!</v>
      </c>
      <c r="G128" s="228"/>
      <c r="H128" s="229"/>
      <c r="I128" s="321" t="e">
        <f t="shared" si="5"/>
        <v>#DIV/0!</v>
      </c>
      <c r="J128" s="229"/>
      <c r="K128" s="229"/>
      <c r="L128" s="321" t="e">
        <f t="shared" si="6"/>
        <v>#DIV/0!</v>
      </c>
      <c r="M128" s="228"/>
      <c r="N128" s="229"/>
      <c r="O128" s="321" t="e">
        <f t="shared" si="7"/>
        <v>#DIV/0!</v>
      </c>
    </row>
    <row r="129" spans="1:15" s="75" customFormat="1" ht="38.25" hidden="1" x14ac:dyDescent="0.2">
      <c r="A129" s="71" t="s">
        <v>9</v>
      </c>
      <c r="B129" s="71" t="s">
        <v>367</v>
      </c>
      <c r="C129" s="71" t="s">
        <v>137</v>
      </c>
      <c r="D129" s="228"/>
      <c r="E129" s="229"/>
      <c r="F129" s="321" t="e">
        <f t="shared" si="4"/>
        <v>#DIV/0!</v>
      </c>
      <c r="G129" s="228"/>
      <c r="H129" s="229"/>
      <c r="I129" s="321" t="e">
        <f t="shared" si="5"/>
        <v>#DIV/0!</v>
      </c>
      <c r="J129" s="229"/>
      <c r="K129" s="229"/>
      <c r="L129" s="321" t="e">
        <f t="shared" si="6"/>
        <v>#DIV/0!</v>
      </c>
      <c r="M129" s="228"/>
      <c r="N129" s="229"/>
      <c r="O129" s="321" t="e">
        <f t="shared" si="7"/>
        <v>#DIV/0!</v>
      </c>
    </row>
    <row r="130" spans="1:15" s="160" customFormat="1" ht="38.25" hidden="1" x14ac:dyDescent="0.2">
      <c r="A130" s="82" t="s">
        <v>9</v>
      </c>
      <c r="B130" s="82" t="s">
        <v>371</v>
      </c>
      <c r="C130" s="82" t="s">
        <v>138</v>
      </c>
      <c r="D130" s="392"/>
      <c r="E130" s="408"/>
      <c r="F130" s="391" t="e">
        <f t="shared" ref="F130:F193" si="8">(E130/D130)*100</f>
        <v>#DIV/0!</v>
      </c>
      <c r="G130" s="392"/>
      <c r="H130" s="408"/>
      <c r="I130" s="391" t="e">
        <f t="shared" ref="I130:I193" si="9">(H130/G130)*100</f>
        <v>#DIV/0!</v>
      </c>
      <c r="J130" s="408"/>
      <c r="K130" s="390"/>
      <c r="L130" s="391" t="e">
        <f t="shared" ref="L130:L193" si="10">(K130/J130)*100</f>
        <v>#DIV/0!</v>
      </c>
      <c r="M130" s="392"/>
      <c r="N130" s="390"/>
      <c r="O130" s="391" t="e">
        <f t="shared" ref="O130:O193" si="11">(N130/M130)*100</f>
        <v>#DIV/0!</v>
      </c>
    </row>
    <row r="131" spans="1:15" s="75" customFormat="1" ht="38.25" hidden="1" x14ac:dyDescent="0.2">
      <c r="A131" s="71" t="s">
        <v>9</v>
      </c>
      <c r="B131" s="71" t="s">
        <v>367</v>
      </c>
      <c r="C131" s="71" t="s">
        <v>138</v>
      </c>
      <c r="D131" s="228"/>
      <c r="E131" s="229"/>
      <c r="F131" s="321" t="e">
        <f t="shared" si="8"/>
        <v>#DIV/0!</v>
      </c>
      <c r="G131" s="228"/>
      <c r="H131" s="229"/>
      <c r="I131" s="321" t="e">
        <f t="shared" si="9"/>
        <v>#DIV/0!</v>
      </c>
      <c r="J131" s="229"/>
      <c r="K131" s="229"/>
      <c r="L131" s="321" t="e">
        <f t="shared" si="10"/>
        <v>#DIV/0!</v>
      </c>
      <c r="M131" s="228"/>
      <c r="N131" s="229"/>
      <c r="O131" s="321" t="e">
        <f t="shared" si="11"/>
        <v>#DIV/0!</v>
      </c>
    </row>
    <row r="132" spans="1:15" s="75" customFormat="1" ht="38.25" hidden="1" x14ac:dyDescent="0.2">
      <c r="A132" s="71" t="s">
        <v>9</v>
      </c>
      <c r="B132" s="59" t="s">
        <v>370</v>
      </c>
      <c r="C132" s="71" t="s">
        <v>139</v>
      </c>
      <c r="D132" s="228"/>
      <c r="E132" s="229"/>
      <c r="F132" s="386" t="e">
        <f t="shared" si="8"/>
        <v>#DIV/0!</v>
      </c>
      <c r="G132" s="227"/>
      <c r="H132" s="229"/>
      <c r="I132" s="386" t="e">
        <f t="shared" si="9"/>
        <v>#DIV/0!</v>
      </c>
      <c r="J132" s="229"/>
      <c r="K132" s="229"/>
      <c r="L132" s="386" t="e">
        <f t="shared" si="10"/>
        <v>#DIV/0!</v>
      </c>
      <c r="M132" s="228"/>
      <c r="N132" s="229"/>
      <c r="O132" s="386" t="e">
        <f t="shared" si="11"/>
        <v>#DIV/0!</v>
      </c>
    </row>
    <row r="133" spans="1:15" ht="38.25" hidden="1" x14ac:dyDescent="0.2">
      <c r="A133" s="4" t="s">
        <v>20</v>
      </c>
      <c r="B133" s="5" t="s">
        <v>375</v>
      </c>
      <c r="C133" s="4" t="s">
        <v>140</v>
      </c>
      <c r="D133" s="202"/>
      <c r="E133" s="203"/>
      <c r="F133" s="275" t="e">
        <f t="shared" si="8"/>
        <v>#DIV/0!</v>
      </c>
      <c r="G133" s="204"/>
      <c r="H133" s="207"/>
      <c r="I133" s="275" t="e">
        <f t="shared" si="9"/>
        <v>#DIV/0!</v>
      </c>
      <c r="J133" s="207"/>
      <c r="K133" s="207"/>
      <c r="L133" s="275" t="e">
        <f t="shared" si="10"/>
        <v>#DIV/0!</v>
      </c>
      <c r="M133" s="208"/>
      <c r="N133" s="207"/>
      <c r="O133" s="275" t="e">
        <f t="shared" si="11"/>
        <v>#DIV/0!</v>
      </c>
    </row>
    <row r="134" spans="1:15" ht="38.25" hidden="1" x14ac:dyDescent="0.2">
      <c r="A134" s="4" t="s">
        <v>20</v>
      </c>
      <c r="B134" s="5" t="s">
        <v>375</v>
      </c>
      <c r="C134" s="4" t="s">
        <v>141</v>
      </c>
      <c r="D134" s="202"/>
      <c r="E134" s="203"/>
      <c r="F134" s="275" t="e">
        <f t="shared" si="8"/>
        <v>#DIV/0!</v>
      </c>
      <c r="G134" s="204"/>
      <c r="H134" s="207"/>
      <c r="I134" s="275" t="e">
        <f t="shared" si="9"/>
        <v>#DIV/0!</v>
      </c>
      <c r="J134" s="207"/>
      <c r="K134" s="207"/>
      <c r="L134" s="275" t="e">
        <f t="shared" si="10"/>
        <v>#DIV/0!</v>
      </c>
      <c r="M134" s="208"/>
      <c r="N134" s="207"/>
      <c r="O134" s="275" t="e">
        <f t="shared" si="11"/>
        <v>#DIV/0!</v>
      </c>
    </row>
    <row r="135" spans="1:15" s="75" customFormat="1" ht="51" hidden="1" x14ac:dyDescent="0.2">
      <c r="A135" s="71" t="s">
        <v>14</v>
      </c>
      <c r="B135" s="71" t="s">
        <v>378</v>
      </c>
      <c r="C135" s="71" t="s">
        <v>142</v>
      </c>
      <c r="D135" s="228"/>
      <c r="E135" s="229"/>
      <c r="F135" s="321" t="e">
        <f t="shared" si="8"/>
        <v>#DIV/0!</v>
      </c>
      <c r="G135" s="228"/>
      <c r="H135" s="229"/>
      <c r="I135" s="321" t="e">
        <f t="shared" si="9"/>
        <v>#DIV/0!</v>
      </c>
      <c r="J135" s="229"/>
      <c r="K135" s="229"/>
      <c r="L135" s="321" t="e">
        <f t="shared" si="10"/>
        <v>#DIV/0!</v>
      </c>
      <c r="M135" s="228"/>
      <c r="N135" s="229"/>
      <c r="O135" s="321" t="e">
        <f t="shared" si="11"/>
        <v>#DIV/0!</v>
      </c>
    </row>
    <row r="136" spans="1:15" s="75" customFormat="1" ht="51" hidden="1" x14ac:dyDescent="0.2">
      <c r="A136" s="71" t="s">
        <v>14</v>
      </c>
      <c r="B136" s="71" t="s">
        <v>378</v>
      </c>
      <c r="C136" s="71" t="s">
        <v>143</v>
      </c>
      <c r="D136" s="228"/>
      <c r="E136" s="221"/>
      <c r="F136" s="321" t="e">
        <f t="shared" si="8"/>
        <v>#DIV/0!</v>
      </c>
      <c r="G136" s="220"/>
      <c r="H136" s="221"/>
      <c r="I136" s="321" t="e">
        <f t="shared" si="9"/>
        <v>#DIV/0!</v>
      </c>
      <c r="J136" s="221"/>
      <c r="K136" s="221"/>
      <c r="L136" s="321" t="e">
        <f t="shared" si="10"/>
        <v>#DIV/0!</v>
      </c>
      <c r="M136" s="220"/>
      <c r="N136" s="221"/>
      <c r="O136" s="321" t="e">
        <f t="shared" si="11"/>
        <v>#DIV/0!</v>
      </c>
    </row>
    <row r="137" spans="1:15" s="75" customFormat="1" ht="51" hidden="1" x14ac:dyDescent="0.2">
      <c r="A137" s="71" t="s">
        <v>14</v>
      </c>
      <c r="B137" s="60" t="s">
        <v>378</v>
      </c>
      <c r="C137" s="60" t="s">
        <v>376</v>
      </c>
      <c r="D137" s="220"/>
      <c r="E137" s="221"/>
      <c r="F137" s="321" t="e">
        <f t="shared" si="8"/>
        <v>#DIV/0!</v>
      </c>
      <c r="G137" s="220"/>
      <c r="H137" s="221"/>
      <c r="I137" s="321" t="e">
        <f t="shared" si="9"/>
        <v>#DIV/0!</v>
      </c>
      <c r="J137" s="221"/>
      <c r="K137" s="221"/>
      <c r="L137" s="321" t="e">
        <f t="shared" si="10"/>
        <v>#DIV/0!</v>
      </c>
      <c r="M137" s="220"/>
      <c r="N137" s="221"/>
      <c r="O137" s="321" t="e">
        <f t="shared" si="11"/>
        <v>#DIV/0!</v>
      </c>
    </row>
    <row r="138" spans="1:15" s="75" customFormat="1" ht="51" hidden="1" x14ac:dyDescent="0.2">
      <c r="A138" s="71" t="s">
        <v>14</v>
      </c>
      <c r="B138" s="60" t="s">
        <v>378</v>
      </c>
      <c r="C138" s="60" t="s">
        <v>377</v>
      </c>
      <c r="D138" s="220"/>
      <c r="E138" s="229"/>
      <c r="F138" s="321" t="e">
        <f t="shared" si="8"/>
        <v>#DIV/0!</v>
      </c>
      <c r="G138" s="228"/>
      <c r="H138" s="229"/>
      <c r="I138" s="321" t="e">
        <f t="shared" si="9"/>
        <v>#DIV/0!</v>
      </c>
      <c r="J138" s="229"/>
      <c r="K138" s="229"/>
      <c r="L138" s="321" t="e">
        <f t="shared" si="10"/>
        <v>#DIV/0!</v>
      </c>
      <c r="M138" s="228"/>
      <c r="N138" s="229"/>
      <c r="O138" s="321" t="e">
        <f t="shared" si="11"/>
        <v>#DIV/0!</v>
      </c>
    </row>
    <row r="139" spans="1:15" s="75" customFormat="1" ht="38.25" hidden="1" x14ac:dyDescent="0.2">
      <c r="A139" s="71" t="s">
        <v>14</v>
      </c>
      <c r="B139" s="71" t="s">
        <v>380</v>
      </c>
      <c r="C139" s="71" t="s">
        <v>144</v>
      </c>
      <c r="D139" s="228"/>
      <c r="E139" s="229"/>
      <c r="F139" s="321" t="e">
        <f t="shared" si="8"/>
        <v>#DIV/0!</v>
      </c>
      <c r="G139" s="228"/>
      <c r="H139" s="229"/>
      <c r="I139" s="321" t="e">
        <f t="shared" si="9"/>
        <v>#DIV/0!</v>
      </c>
      <c r="J139" s="229"/>
      <c r="K139" s="229"/>
      <c r="L139" s="321" t="e">
        <f t="shared" si="10"/>
        <v>#DIV/0!</v>
      </c>
      <c r="M139" s="228"/>
      <c r="N139" s="229"/>
      <c r="O139" s="321" t="e">
        <f t="shared" si="11"/>
        <v>#DIV/0!</v>
      </c>
    </row>
    <row r="140" spans="1:15" s="310" customFormat="1" ht="38.25" hidden="1" x14ac:dyDescent="0.2">
      <c r="A140" s="71" t="s">
        <v>14</v>
      </c>
      <c r="B140" s="71" t="s">
        <v>381</v>
      </c>
      <c r="C140" s="71" t="s">
        <v>145</v>
      </c>
      <c r="D140" s="228"/>
      <c r="E140" s="229"/>
      <c r="F140" s="321" t="e">
        <f t="shared" si="8"/>
        <v>#DIV/0!</v>
      </c>
      <c r="G140" s="228"/>
      <c r="H140" s="229"/>
      <c r="I140" s="321" t="e">
        <f t="shared" si="9"/>
        <v>#DIV/0!</v>
      </c>
      <c r="J140" s="229"/>
      <c r="K140" s="229"/>
      <c r="L140" s="321" t="e">
        <f t="shared" si="10"/>
        <v>#DIV/0!</v>
      </c>
      <c r="M140" s="228"/>
      <c r="N140" s="229"/>
      <c r="O140" s="321" t="e">
        <f t="shared" si="11"/>
        <v>#DIV/0!</v>
      </c>
    </row>
    <row r="141" spans="1:15" s="75" customFormat="1" ht="51" hidden="1" x14ac:dyDescent="0.2">
      <c r="A141" s="71" t="s">
        <v>14</v>
      </c>
      <c r="B141" s="71" t="s">
        <v>382</v>
      </c>
      <c r="C141" s="71" t="s">
        <v>146</v>
      </c>
      <c r="D141" s="228"/>
      <c r="E141" s="229"/>
      <c r="F141" s="321" t="e">
        <f t="shared" si="8"/>
        <v>#DIV/0!</v>
      </c>
      <c r="G141" s="228"/>
      <c r="H141" s="229"/>
      <c r="I141" s="321" t="e">
        <f t="shared" si="9"/>
        <v>#DIV/0!</v>
      </c>
      <c r="J141" s="229"/>
      <c r="K141" s="229"/>
      <c r="L141" s="321" t="e">
        <f t="shared" si="10"/>
        <v>#DIV/0!</v>
      </c>
      <c r="M141" s="228"/>
      <c r="N141" s="229"/>
      <c r="O141" s="321" t="e">
        <f t="shared" si="11"/>
        <v>#DIV/0!</v>
      </c>
    </row>
    <row r="142" spans="1:15" s="75" customFormat="1" ht="51" hidden="1" x14ac:dyDescent="0.2">
      <c r="A142" s="71" t="s">
        <v>14</v>
      </c>
      <c r="B142" s="71" t="s">
        <v>382</v>
      </c>
      <c r="C142" s="71" t="s">
        <v>147</v>
      </c>
      <c r="D142" s="228"/>
      <c r="E142" s="229"/>
      <c r="F142" s="321" t="e">
        <f t="shared" si="8"/>
        <v>#DIV/0!</v>
      </c>
      <c r="G142" s="228"/>
      <c r="H142" s="229"/>
      <c r="I142" s="321" t="e">
        <f t="shared" si="9"/>
        <v>#DIV/0!</v>
      </c>
      <c r="J142" s="229"/>
      <c r="K142" s="229"/>
      <c r="L142" s="321" t="e">
        <f t="shared" si="10"/>
        <v>#DIV/0!</v>
      </c>
      <c r="M142" s="228"/>
      <c r="N142" s="229"/>
      <c r="O142" s="321" t="e">
        <f t="shared" si="11"/>
        <v>#DIV/0!</v>
      </c>
    </row>
    <row r="143" spans="1:15" s="75" customFormat="1" ht="38.25" hidden="1" x14ac:dyDescent="0.2">
      <c r="A143" s="71" t="s">
        <v>14</v>
      </c>
      <c r="B143" s="71" t="s">
        <v>454</v>
      </c>
      <c r="C143" s="71" t="s">
        <v>148</v>
      </c>
      <c r="D143" s="228"/>
      <c r="E143" s="229"/>
      <c r="F143" s="321" t="e">
        <f t="shared" si="8"/>
        <v>#DIV/0!</v>
      </c>
      <c r="G143" s="228"/>
      <c r="H143" s="229"/>
      <c r="I143" s="321" t="e">
        <f t="shared" si="9"/>
        <v>#DIV/0!</v>
      </c>
      <c r="J143" s="229"/>
      <c r="K143" s="229"/>
      <c r="L143" s="321" t="e">
        <f t="shared" si="10"/>
        <v>#DIV/0!</v>
      </c>
      <c r="M143" s="228"/>
      <c r="N143" s="229"/>
      <c r="O143" s="321" t="e">
        <f t="shared" si="11"/>
        <v>#DIV/0!</v>
      </c>
    </row>
    <row r="144" spans="1:15" s="75" customFormat="1" ht="38.25" hidden="1" x14ac:dyDescent="0.2">
      <c r="A144" s="71" t="s">
        <v>14</v>
      </c>
      <c r="B144" s="71" t="s">
        <v>383</v>
      </c>
      <c r="C144" s="71" t="s">
        <v>149</v>
      </c>
      <c r="D144" s="228"/>
      <c r="E144" s="229"/>
      <c r="F144" s="321" t="e">
        <f t="shared" si="8"/>
        <v>#DIV/0!</v>
      </c>
      <c r="G144" s="228"/>
      <c r="H144" s="229"/>
      <c r="I144" s="321" t="e">
        <f t="shared" si="9"/>
        <v>#DIV/0!</v>
      </c>
      <c r="J144" s="229"/>
      <c r="K144" s="229"/>
      <c r="L144" s="321" t="e">
        <f t="shared" si="10"/>
        <v>#DIV/0!</v>
      </c>
      <c r="M144" s="228"/>
      <c r="N144" s="229"/>
      <c r="O144" s="321" t="e">
        <f t="shared" si="11"/>
        <v>#DIV/0!</v>
      </c>
    </row>
    <row r="145" spans="1:15" s="75" customFormat="1" ht="38.25" hidden="1" x14ac:dyDescent="0.2">
      <c r="A145" s="71" t="s">
        <v>14</v>
      </c>
      <c r="B145" s="71" t="s">
        <v>2477</v>
      </c>
      <c r="C145" s="71" t="s">
        <v>150</v>
      </c>
      <c r="D145" s="439"/>
      <c r="E145" s="229"/>
      <c r="F145" s="438" t="e">
        <f t="shared" si="8"/>
        <v>#DIV/0!</v>
      </c>
      <c r="G145" s="439"/>
      <c r="H145" s="229"/>
      <c r="I145" s="438" t="e">
        <f t="shared" si="9"/>
        <v>#DIV/0!</v>
      </c>
      <c r="J145" s="229"/>
      <c r="K145" s="229"/>
      <c r="L145" s="438" t="e">
        <f t="shared" si="10"/>
        <v>#DIV/0!</v>
      </c>
      <c r="M145" s="439"/>
      <c r="N145" s="229"/>
      <c r="O145" s="438" t="e">
        <f t="shared" si="11"/>
        <v>#DIV/0!</v>
      </c>
    </row>
    <row r="146" spans="1:15" s="75" customFormat="1" ht="38.25" hidden="1" x14ac:dyDescent="0.2">
      <c r="A146" s="71" t="s">
        <v>14</v>
      </c>
      <c r="B146" s="60" t="s">
        <v>2473</v>
      </c>
      <c r="C146" s="71" t="s">
        <v>151</v>
      </c>
      <c r="D146" s="439"/>
      <c r="E146" s="229"/>
      <c r="F146" s="438" t="e">
        <f t="shared" si="8"/>
        <v>#DIV/0!</v>
      </c>
      <c r="G146" s="439"/>
      <c r="H146" s="229"/>
      <c r="I146" s="438" t="e">
        <f t="shared" si="9"/>
        <v>#DIV/0!</v>
      </c>
      <c r="J146" s="229"/>
      <c r="K146" s="229"/>
      <c r="L146" s="438" t="e">
        <f t="shared" si="10"/>
        <v>#DIV/0!</v>
      </c>
      <c r="M146" s="439"/>
      <c r="N146" s="229"/>
      <c r="O146" s="438" t="e">
        <f t="shared" si="11"/>
        <v>#DIV/0!</v>
      </c>
    </row>
    <row r="147" spans="1:15" s="75" customFormat="1" ht="38.25" hidden="1" x14ac:dyDescent="0.2">
      <c r="A147" s="71" t="s">
        <v>14</v>
      </c>
      <c r="B147" s="60" t="s">
        <v>2473</v>
      </c>
      <c r="C147" s="71" t="s">
        <v>152</v>
      </c>
      <c r="D147" s="439"/>
      <c r="E147" s="221"/>
      <c r="F147" s="438" t="e">
        <f t="shared" si="8"/>
        <v>#DIV/0!</v>
      </c>
      <c r="G147" s="437"/>
      <c r="H147" s="221"/>
      <c r="I147" s="438" t="e">
        <f t="shared" si="9"/>
        <v>#DIV/0!</v>
      </c>
      <c r="J147" s="221"/>
      <c r="K147" s="221"/>
      <c r="L147" s="438" t="e">
        <f t="shared" si="10"/>
        <v>#DIV/0!</v>
      </c>
      <c r="M147" s="437"/>
      <c r="N147" s="221"/>
      <c r="O147" s="438" t="e">
        <f t="shared" si="11"/>
        <v>#DIV/0!</v>
      </c>
    </row>
    <row r="148" spans="1:15" s="75" customFormat="1" ht="38.25" hidden="1" x14ac:dyDescent="0.2">
      <c r="A148" s="71" t="s">
        <v>14</v>
      </c>
      <c r="B148" s="60" t="s">
        <v>2473</v>
      </c>
      <c r="C148" s="60" t="s">
        <v>379</v>
      </c>
      <c r="D148" s="437"/>
      <c r="E148" s="229"/>
      <c r="F148" s="438" t="e">
        <f t="shared" si="8"/>
        <v>#DIV/0!</v>
      </c>
      <c r="G148" s="439"/>
      <c r="H148" s="229"/>
      <c r="I148" s="438" t="e">
        <f t="shared" si="9"/>
        <v>#DIV/0!</v>
      </c>
      <c r="J148" s="229"/>
      <c r="K148" s="229"/>
      <c r="L148" s="438" t="e">
        <f t="shared" si="10"/>
        <v>#DIV/0!</v>
      </c>
      <c r="M148" s="439"/>
      <c r="N148" s="229"/>
      <c r="O148" s="438" t="e">
        <f t="shared" si="11"/>
        <v>#DIV/0!</v>
      </c>
    </row>
    <row r="149" spans="1:15" s="75" customFormat="1" ht="38.25" hidden="1" x14ac:dyDescent="0.2">
      <c r="A149" s="71" t="s">
        <v>14</v>
      </c>
      <c r="B149" s="60" t="s">
        <v>2473</v>
      </c>
      <c r="C149" s="71" t="s">
        <v>153</v>
      </c>
      <c r="D149" s="439"/>
      <c r="E149" s="229"/>
      <c r="F149" s="438" t="e">
        <f t="shared" si="8"/>
        <v>#DIV/0!</v>
      </c>
      <c r="G149" s="439"/>
      <c r="H149" s="229"/>
      <c r="I149" s="438" t="e">
        <f t="shared" si="9"/>
        <v>#DIV/0!</v>
      </c>
      <c r="J149" s="229"/>
      <c r="K149" s="229"/>
      <c r="L149" s="438" t="e">
        <f t="shared" si="10"/>
        <v>#DIV/0!</v>
      </c>
      <c r="M149" s="439"/>
      <c r="N149" s="229"/>
      <c r="O149" s="438" t="e">
        <f t="shared" si="11"/>
        <v>#DIV/0!</v>
      </c>
    </row>
    <row r="150" spans="1:15" ht="38.25" hidden="1" x14ac:dyDescent="0.2">
      <c r="A150" s="4" t="s">
        <v>14</v>
      </c>
      <c r="B150" s="5" t="s">
        <v>1538</v>
      </c>
      <c r="C150" s="4" t="s">
        <v>154</v>
      </c>
      <c r="D150" s="202"/>
      <c r="E150" s="203"/>
      <c r="F150" s="275" t="e">
        <f t="shared" si="8"/>
        <v>#DIV/0!</v>
      </c>
      <c r="G150" s="204"/>
      <c r="H150" s="207"/>
      <c r="I150" s="275" t="e">
        <f t="shared" si="9"/>
        <v>#DIV/0!</v>
      </c>
      <c r="J150" s="207"/>
      <c r="K150" s="207"/>
      <c r="L150" s="275" t="e">
        <f t="shared" si="10"/>
        <v>#DIV/0!</v>
      </c>
      <c r="M150" s="208"/>
      <c r="N150" s="207"/>
      <c r="O150" s="275" t="e">
        <f t="shared" si="11"/>
        <v>#DIV/0!</v>
      </c>
    </row>
    <row r="151" spans="1:15" s="75" customFormat="1" hidden="1" x14ac:dyDescent="0.2">
      <c r="A151" s="71"/>
      <c r="B151" s="71"/>
      <c r="C151" s="71"/>
      <c r="D151" s="228"/>
      <c r="E151" s="229"/>
      <c r="F151" s="321"/>
      <c r="G151" s="228"/>
      <c r="H151" s="229"/>
      <c r="I151" s="321"/>
      <c r="J151" s="229"/>
      <c r="K151" s="229"/>
      <c r="L151" s="321"/>
      <c r="M151" s="228"/>
      <c r="N151" s="229"/>
      <c r="O151" s="321"/>
    </row>
    <row r="152" spans="1:15" s="75" customFormat="1" ht="38.25" hidden="1" x14ac:dyDescent="0.2">
      <c r="A152" s="71" t="s">
        <v>14</v>
      </c>
      <c r="B152" s="71" t="s">
        <v>384</v>
      </c>
      <c r="C152" s="71" t="s">
        <v>156</v>
      </c>
      <c r="D152" s="228"/>
      <c r="E152" s="229"/>
      <c r="F152" s="321" t="e">
        <f t="shared" si="8"/>
        <v>#DIV/0!</v>
      </c>
      <c r="G152" s="228"/>
      <c r="H152" s="229"/>
      <c r="I152" s="321" t="e">
        <f t="shared" si="9"/>
        <v>#DIV/0!</v>
      </c>
      <c r="J152" s="229"/>
      <c r="K152" s="229"/>
      <c r="L152" s="321" t="e">
        <f t="shared" si="10"/>
        <v>#DIV/0!</v>
      </c>
      <c r="M152" s="228"/>
      <c r="N152" s="229"/>
      <c r="O152" s="321" t="e">
        <f t="shared" si="11"/>
        <v>#DIV/0!</v>
      </c>
    </row>
    <row r="153" spans="1:15" s="75" customFormat="1" ht="38.25" hidden="1" x14ac:dyDescent="0.2">
      <c r="A153" s="71" t="s">
        <v>14</v>
      </c>
      <c r="B153" s="71" t="s">
        <v>385</v>
      </c>
      <c r="C153" s="71" t="s">
        <v>157</v>
      </c>
      <c r="D153" s="228"/>
      <c r="E153" s="229"/>
      <c r="F153" s="321" t="e">
        <f t="shared" si="8"/>
        <v>#DIV/0!</v>
      </c>
      <c r="G153" s="228"/>
      <c r="H153" s="229"/>
      <c r="I153" s="321" t="e">
        <f t="shared" si="9"/>
        <v>#DIV/0!</v>
      </c>
      <c r="J153" s="229"/>
      <c r="K153" s="229"/>
      <c r="L153" s="321" t="e">
        <f t="shared" si="10"/>
        <v>#DIV/0!</v>
      </c>
      <c r="M153" s="228"/>
      <c r="N153" s="229"/>
      <c r="O153" s="321" t="e">
        <f t="shared" si="11"/>
        <v>#DIV/0!</v>
      </c>
    </row>
    <row r="154" spans="1:15" s="75" customFormat="1" ht="51" hidden="1" x14ac:dyDescent="0.2">
      <c r="A154" s="325" t="s">
        <v>14</v>
      </c>
      <c r="B154" s="325" t="s">
        <v>386</v>
      </c>
      <c r="C154" s="325" t="s">
        <v>158</v>
      </c>
      <c r="D154" s="330"/>
      <c r="E154" s="426"/>
      <c r="F154" s="427" t="e">
        <f t="shared" si="8"/>
        <v>#DIV/0!</v>
      </c>
      <c r="G154" s="330"/>
      <c r="H154" s="426"/>
      <c r="I154" s="427" t="e">
        <f t="shared" si="9"/>
        <v>#DIV/0!</v>
      </c>
      <c r="J154" s="426"/>
      <c r="K154" s="426"/>
      <c r="L154" s="427" t="e">
        <f t="shared" si="10"/>
        <v>#DIV/0!</v>
      </c>
      <c r="M154" s="330"/>
      <c r="N154" s="426"/>
      <c r="O154" s="427" t="e">
        <f t="shared" si="11"/>
        <v>#DIV/0!</v>
      </c>
    </row>
    <row r="155" spans="1:15" s="75" customFormat="1" ht="51" hidden="1" x14ac:dyDescent="0.2">
      <c r="A155" s="325" t="s">
        <v>14</v>
      </c>
      <c r="B155" s="325" t="s">
        <v>386</v>
      </c>
      <c r="C155" s="325" t="s">
        <v>159</v>
      </c>
      <c r="D155" s="330"/>
      <c r="E155" s="426"/>
      <c r="F155" s="427" t="e">
        <f t="shared" si="8"/>
        <v>#DIV/0!</v>
      </c>
      <c r="G155" s="330"/>
      <c r="H155" s="426"/>
      <c r="I155" s="427" t="e">
        <f t="shared" si="9"/>
        <v>#DIV/0!</v>
      </c>
      <c r="J155" s="426"/>
      <c r="K155" s="426"/>
      <c r="L155" s="427" t="e">
        <f t="shared" si="10"/>
        <v>#DIV/0!</v>
      </c>
      <c r="M155" s="330"/>
      <c r="N155" s="426"/>
      <c r="O155" s="427" t="e">
        <f t="shared" si="11"/>
        <v>#DIV/0!</v>
      </c>
    </row>
    <row r="156" spans="1:15" s="75" customFormat="1" ht="38.25" hidden="1" x14ac:dyDescent="0.2">
      <c r="A156" s="71" t="s">
        <v>11</v>
      </c>
      <c r="B156" s="71" t="s">
        <v>387</v>
      </c>
      <c r="C156" s="71" t="s">
        <v>160</v>
      </c>
      <c r="D156" s="228"/>
      <c r="E156" s="229"/>
      <c r="F156" s="321" t="e">
        <f>(E156/D156)*100</f>
        <v>#DIV/0!</v>
      </c>
      <c r="G156" s="228"/>
      <c r="H156" s="229"/>
      <c r="I156" s="321" t="e">
        <f t="shared" si="9"/>
        <v>#DIV/0!</v>
      </c>
      <c r="J156" s="229"/>
      <c r="K156" s="385"/>
      <c r="L156" s="321" t="e">
        <f t="shared" si="10"/>
        <v>#DIV/0!</v>
      </c>
      <c r="M156" s="228"/>
      <c r="N156" s="385"/>
      <c r="O156" s="321" t="e">
        <f t="shared" si="11"/>
        <v>#DIV/0!</v>
      </c>
    </row>
    <row r="157" spans="1:15" s="75" customFormat="1" ht="38.25" hidden="1" x14ac:dyDescent="0.2">
      <c r="A157" s="71" t="s">
        <v>11</v>
      </c>
      <c r="B157" s="71" t="s">
        <v>387</v>
      </c>
      <c r="C157" s="71" t="s">
        <v>161</v>
      </c>
      <c r="D157" s="228"/>
      <c r="E157" s="229"/>
      <c r="F157" s="321" t="e">
        <f>(E157/D157)*100</f>
        <v>#DIV/0!</v>
      </c>
      <c r="G157" s="228"/>
      <c r="H157" s="229"/>
      <c r="I157" s="321" t="e">
        <f t="shared" si="9"/>
        <v>#DIV/0!</v>
      </c>
      <c r="J157" s="229"/>
      <c r="K157" s="385"/>
      <c r="L157" s="321" t="e">
        <f t="shared" si="10"/>
        <v>#DIV/0!</v>
      </c>
      <c r="M157" s="228"/>
      <c r="N157" s="385"/>
      <c r="O157" s="321" t="e">
        <f t="shared" si="11"/>
        <v>#DIV/0!</v>
      </c>
    </row>
    <row r="158" spans="1:15" s="75" customFormat="1" ht="38.25" hidden="1" x14ac:dyDescent="0.2">
      <c r="A158" s="71" t="s">
        <v>11</v>
      </c>
      <c r="B158" s="71" t="s">
        <v>387</v>
      </c>
      <c r="C158" s="71" t="s">
        <v>162</v>
      </c>
      <c r="D158" s="220"/>
      <c r="E158" s="229"/>
      <c r="F158" s="321" t="e">
        <f>(E158/D158)*100</f>
        <v>#DIV/0!</v>
      </c>
      <c r="G158" s="228"/>
      <c r="H158" s="229"/>
      <c r="I158" s="321" t="e">
        <f t="shared" si="9"/>
        <v>#DIV/0!</v>
      </c>
      <c r="J158" s="385"/>
      <c r="K158" s="385"/>
      <c r="L158" s="321" t="e">
        <f t="shared" si="10"/>
        <v>#DIV/0!</v>
      </c>
      <c r="M158" s="228"/>
      <c r="N158" s="385"/>
      <c r="O158" s="321" t="e">
        <f t="shared" si="11"/>
        <v>#DIV/0!</v>
      </c>
    </row>
    <row r="159" spans="1:15" s="75" customFormat="1" ht="38.25" hidden="1" x14ac:dyDescent="0.2">
      <c r="A159" s="71" t="s">
        <v>11</v>
      </c>
      <c r="B159" s="71" t="s">
        <v>387</v>
      </c>
      <c r="C159" s="71" t="s">
        <v>163</v>
      </c>
      <c r="D159" s="228"/>
      <c r="E159" s="229"/>
      <c r="F159" s="321" t="e">
        <f>(E159/D159)*100</f>
        <v>#DIV/0!</v>
      </c>
      <c r="G159" s="228"/>
      <c r="H159" s="229"/>
      <c r="I159" s="321" t="e">
        <f t="shared" si="9"/>
        <v>#DIV/0!</v>
      </c>
      <c r="J159" s="229"/>
      <c r="K159" s="385"/>
      <c r="L159" s="321" t="e">
        <f t="shared" si="10"/>
        <v>#DIV/0!</v>
      </c>
      <c r="M159" s="228"/>
      <c r="N159" s="385"/>
      <c r="O159" s="321" t="e">
        <f t="shared" si="11"/>
        <v>#DIV/0!</v>
      </c>
    </row>
    <row r="160" spans="1:15" s="75" customFormat="1" ht="38.25" hidden="1" x14ac:dyDescent="0.2">
      <c r="A160" s="71" t="s">
        <v>11</v>
      </c>
      <c r="B160" s="71" t="s">
        <v>388</v>
      </c>
      <c r="C160" s="71" t="s">
        <v>164</v>
      </c>
      <c r="D160" s="228"/>
      <c r="E160" s="229"/>
      <c r="F160" s="321" t="e">
        <f>(E160/D160)*100</f>
        <v>#DIV/0!</v>
      </c>
      <c r="G160" s="228"/>
      <c r="H160" s="229"/>
      <c r="I160" s="321" t="e">
        <f t="shared" si="9"/>
        <v>#DIV/0!</v>
      </c>
      <c r="J160" s="229"/>
      <c r="K160" s="229"/>
      <c r="L160" s="321" t="e">
        <f t="shared" si="10"/>
        <v>#DIV/0!</v>
      </c>
      <c r="M160" s="228"/>
      <c r="N160" s="229"/>
      <c r="O160" s="321" t="e">
        <f t="shared" si="11"/>
        <v>#DIV/0!</v>
      </c>
    </row>
    <row r="161" spans="1:15" s="75" customFormat="1" ht="38.25" hidden="1" x14ac:dyDescent="0.2">
      <c r="A161" s="71" t="s">
        <v>11</v>
      </c>
      <c r="B161" s="71" t="s">
        <v>387</v>
      </c>
      <c r="C161" s="71" t="s">
        <v>165</v>
      </c>
      <c r="D161" s="228"/>
      <c r="E161" s="229"/>
      <c r="F161" s="321" t="e">
        <f t="shared" si="8"/>
        <v>#DIV/0!</v>
      </c>
      <c r="G161" s="228"/>
      <c r="H161" s="229"/>
      <c r="I161" s="321" t="e">
        <f t="shared" si="9"/>
        <v>#DIV/0!</v>
      </c>
      <c r="J161" s="229"/>
      <c r="K161" s="385"/>
      <c r="L161" s="321" t="e">
        <f t="shared" si="10"/>
        <v>#DIV/0!</v>
      </c>
      <c r="M161" s="228"/>
      <c r="N161" s="385"/>
      <c r="O161" s="321" t="e">
        <f t="shared" si="11"/>
        <v>#DIV/0!</v>
      </c>
    </row>
    <row r="162" spans="1:15" s="482" customFormat="1" ht="38.25" hidden="1" x14ac:dyDescent="0.2">
      <c r="A162" s="156" t="s">
        <v>8</v>
      </c>
      <c r="B162" s="156" t="s">
        <v>390</v>
      </c>
      <c r="C162" s="156" t="s">
        <v>166</v>
      </c>
      <c r="D162" s="373"/>
      <c r="E162" s="385"/>
      <c r="F162" s="497" t="e">
        <f t="shared" si="8"/>
        <v>#DIV/0!</v>
      </c>
      <c r="G162" s="373"/>
      <c r="H162" s="385"/>
      <c r="I162" s="497" t="e">
        <f t="shared" si="9"/>
        <v>#DIV/0!</v>
      </c>
      <c r="J162" s="385"/>
      <c r="K162" s="385"/>
      <c r="L162" s="497" t="e">
        <f t="shared" si="10"/>
        <v>#DIV/0!</v>
      </c>
      <c r="M162" s="373"/>
      <c r="N162" s="385"/>
      <c r="O162" s="497" t="e">
        <f t="shared" si="11"/>
        <v>#DIV/0!</v>
      </c>
    </row>
    <row r="163" spans="1:15" s="75" customFormat="1" ht="38.25" hidden="1" x14ac:dyDescent="0.2">
      <c r="A163" s="71" t="s">
        <v>8</v>
      </c>
      <c r="B163" s="71" t="s">
        <v>389</v>
      </c>
      <c r="C163" s="71" t="s">
        <v>167</v>
      </c>
      <c r="D163" s="228"/>
      <c r="E163" s="455"/>
      <c r="F163" s="321" t="e">
        <f t="shared" si="8"/>
        <v>#DIV/0!</v>
      </c>
      <c r="G163" s="228"/>
      <c r="H163" s="455"/>
      <c r="I163" s="321" t="e">
        <f t="shared" si="9"/>
        <v>#DIV/0!</v>
      </c>
      <c r="J163" s="455"/>
      <c r="K163" s="229"/>
      <c r="L163" s="321" t="e">
        <f t="shared" si="10"/>
        <v>#DIV/0!</v>
      </c>
      <c r="M163" s="228"/>
      <c r="N163" s="229"/>
      <c r="O163" s="321" t="e">
        <f t="shared" si="11"/>
        <v>#DIV/0!</v>
      </c>
    </row>
    <row r="164" spans="1:15" s="75" customFormat="1" ht="38.25" hidden="1" x14ac:dyDescent="0.2">
      <c r="A164" s="71" t="s">
        <v>8</v>
      </c>
      <c r="B164" s="71" t="s">
        <v>391</v>
      </c>
      <c r="C164" s="71" t="s">
        <v>167</v>
      </c>
      <c r="D164" s="498"/>
      <c r="E164" s="499"/>
      <c r="F164" s="321" t="e">
        <f t="shared" si="8"/>
        <v>#DIV/0!</v>
      </c>
      <c r="G164" s="498"/>
      <c r="H164" s="253"/>
      <c r="I164" s="321" t="e">
        <f t="shared" si="9"/>
        <v>#DIV/0!</v>
      </c>
      <c r="J164" s="253"/>
      <c r="K164" s="253"/>
      <c r="L164" s="321" t="e">
        <f t="shared" si="10"/>
        <v>#DIV/0!</v>
      </c>
      <c r="M164" s="252"/>
      <c r="N164" s="253"/>
      <c r="O164" s="321" t="e">
        <f t="shared" si="11"/>
        <v>#DIV/0!</v>
      </c>
    </row>
    <row r="165" spans="1:15" s="75" customFormat="1" ht="51" hidden="1" x14ac:dyDescent="0.2">
      <c r="A165" s="71" t="s">
        <v>8</v>
      </c>
      <c r="B165" s="71" t="s">
        <v>392</v>
      </c>
      <c r="C165" s="71" t="s">
        <v>168</v>
      </c>
      <c r="D165" s="228"/>
      <c r="E165" s="229"/>
      <c r="F165" s="321" t="e">
        <f t="shared" si="8"/>
        <v>#DIV/0!</v>
      </c>
      <c r="G165" s="228"/>
      <c r="H165" s="229"/>
      <c r="I165" s="321" t="e">
        <f t="shared" si="9"/>
        <v>#DIV/0!</v>
      </c>
      <c r="J165" s="229"/>
      <c r="K165" s="229"/>
      <c r="L165" s="321" t="e">
        <f t="shared" si="10"/>
        <v>#DIV/0!</v>
      </c>
      <c r="M165" s="228"/>
      <c r="N165" s="229"/>
      <c r="O165" s="321" t="e">
        <f t="shared" si="11"/>
        <v>#DIV/0!</v>
      </c>
    </row>
    <row r="166" spans="1:15" ht="51" hidden="1" x14ac:dyDescent="0.2">
      <c r="A166" s="4" t="s">
        <v>8</v>
      </c>
      <c r="B166" s="5" t="s">
        <v>393</v>
      </c>
      <c r="C166" s="4" t="s">
        <v>169</v>
      </c>
      <c r="D166" s="202"/>
      <c r="E166" s="203"/>
      <c r="F166" s="275" t="e">
        <f t="shared" si="8"/>
        <v>#DIV/0!</v>
      </c>
      <c r="G166" s="204"/>
      <c r="H166" s="207"/>
      <c r="I166" s="275" t="e">
        <f t="shared" si="9"/>
        <v>#DIV/0!</v>
      </c>
      <c r="J166" s="207"/>
      <c r="K166" s="207"/>
      <c r="L166" s="275" t="e">
        <f t="shared" si="10"/>
        <v>#DIV/0!</v>
      </c>
      <c r="M166" s="208"/>
      <c r="N166" s="207"/>
      <c r="O166" s="275" t="e">
        <f t="shared" si="11"/>
        <v>#DIV/0!</v>
      </c>
    </row>
    <row r="167" spans="1:15" s="75" customFormat="1" ht="38.25" hidden="1" x14ac:dyDescent="0.2">
      <c r="A167" s="71" t="s">
        <v>8</v>
      </c>
      <c r="B167" s="71" t="s">
        <v>389</v>
      </c>
      <c r="C167" s="71" t="s">
        <v>170</v>
      </c>
      <c r="D167" s="228"/>
      <c r="E167" s="229"/>
      <c r="F167" s="321" t="e">
        <f t="shared" si="8"/>
        <v>#DIV/0!</v>
      </c>
      <c r="G167" s="228"/>
      <c r="H167" s="229"/>
      <c r="I167" s="321" t="e">
        <f t="shared" si="9"/>
        <v>#DIV/0!</v>
      </c>
      <c r="J167" s="229"/>
      <c r="K167" s="229"/>
      <c r="L167" s="321" t="e">
        <f t="shared" si="10"/>
        <v>#DIV/0!</v>
      </c>
      <c r="M167" s="228"/>
      <c r="N167" s="229"/>
      <c r="O167" s="321" t="e">
        <f t="shared" si="11"/>
        <v>#DIV/0!</v>
      </c>
    </row>
    <row r="168" spans="1:15" ht="51" hidden="1" x14ac:dyDescent="0.2">
      <c r="A168" s="4" t="s">
        <v>8</v>
      </c>
      <c r="B168" s="5" t="s">
        <v>393</v>
      </c>
      <c r="C168" s="4" t="s">
        <v>171</v>
      </c>
      <c r="D168" s="202"/>
      <c r="E168" s="203"/>
      <c r="F168" s="275" t="e">
        <f t="shared" si="8"/>
        <v>#DIV/0!</v>
      </c>
      <c r="G168" s="204"/>
      <c r="H168" s="207"/>
      <c r="I168" s="275" t="e">
        <f t="shared" si="9"/>
        <v>#DIV/0!</v>
      </c>
      <c r="J168" s="207"/>
      <c r="K168" s="207"/>
      <c r="L168" s="275" t="e">
        <f t="shared" si="10"/>
        <v>#DIV/0!</v>
      </c>
      <c r="M168" s="208"/>
      <c r="N168" s="207"/>
      <c r="O168" s="275" t="e">
        <f t="shared" si="11"/>
        <v>#DIV/0!</v>
      </c>
    </row>
    <row r="169" spans="1:15" s="75" customFormat="1" ht="38.25" hidden="1" x14ac:dyDescent="0.2">
      <c r="A169" s="71" t="s">
        <v>8</v>
      </c>
      <c r="B169" s="71" t="s">
        <v>391</v>
      </c>
      <c r="C169" s="71" t="s">
        <v>172</v>
      </c>
      <c r="D169" s="500"/>
      <c r="E169" s="499"/>
      <c r="F169" s="321" t="e">
        <f t="shared" si="8"/>
        <v>#DIV/0!</v>
      </c>
      <c r="G169" s="252"/>
      <c r="H169" s="253"/>
      <c r="I169" s="321" t="e">
        <f t="shared" si="9"/>
        <v>#DIV/0!</v>
      </c>
      <c r="J169" s="253"/>
      <c r="K169" s="253"/>
      <c r="L169" s="321" t="e">
        <f t="shared" si="10"/>
        <v>#DIV/0!</v>
      </c>
      <c r="M169" s="252"/>
      <c r="N169" s="253"/>
      <c r="O169" s="321" t="e">
        <f t="shared" si="11"/>
        <v>#DIV/0!</v>
      </c>
    </row>
    <row r="170" spans="1:15" s="75" customFormat="1" ht="38.25" hidden="1" x14ac:dyDescent="0.2">
      <c r="A170" s="71" t="s">
        <v>8</v>
      </c>
      <c r="B170" s="71" t="s">
        <v>389</v>
      </c>
      <c r="C170" s="71" t="s">
        <v>173</v>
      </c>
      <c r="D170" s="228"/>
      <c r="E170" s="229"/>
      <c r="F170" s="321" t="e">
        <f t="shared" si="8"/>
        <v>#DIV/0!</v>
      </c>
      <c r="G170" s="228"/>
      <c r="H170" s="229"/>
      <c r="I170" s="321" t="e">
        <f t="shared" si="9"/>
        <v>#DIV/0!</v>
      </c>
      <c r="J170" s="229"/>
      <c r="K170" s="229"/>
      <c r="L170" s="321" t="e">
        <f t="shared" si="10"/>
        <v>#DIV/0!</v>
      </c>
      <c r="M170" s="228"/>
      <c r="N170" s="229"/>
      <c r="O170" s="321" t="e">
        <f t="shared" si="11"/>
        <v>#DIV/0!</v>
      </c>
    </row>
    <row r="171" spans="1:15" ht="63.75" hidden="1" x14ac:dyDescent="0.2">
      <c r="A171" s="4" t="s">
        <v>8</v>
      </c>
      <c r="B171" s="5" t="s">
        <v>395</v>
      </c>
      <c r="C171" s="4" t="s">
        <v>174</v>
      </c>
      <c r="D171" s="202"/>
      <c r="E171" s="203"/>
      <c r="F171" s="275" t="e">
        <f t="shared" si="8"/>
        <v>#DIV/0!</v>
      </c>
      <c r="G171" s="204"/>
      <c r="H171" s="207"/>
      <c r="I171" s="275" t="e">
        <f t="shared" si="9"/>
        <v>#DIV/0!</v>
      </c>
      <c r="J171" s="207"/>
      <c r="K171" s="207"/>
      <c r="L171" s="275" t="e">
        <f t="shared" si="10"/>
        <v>#DIV/0!</v>
      </c>
      <c r="M171" s="208"/>
      <c r="N171" s="207"/>
      <c r="O171" s="275" t="e">
        <f t="shared" si="11"/>
        <v>#DIV/0!</v>
      </c>
    </row>
    <row r="172" spans="1:15" ht="51" hidden="1" x14ac:dyDescent="0.2">
      <c r="A172" s="4" t="s">
        <v>8</v>
      </c>
      <c r="B172" s="5" t="s">
        <v>393</v>
      </c>
      <c r="C172" s="4" t="s">
        <v>175</v>
      </c>
      <c r="D172" s="202"/>
      <c r="E172" s="203"/>
      <c r="F172" s="275" t="e">
        <f t="shared" si="8"/>
        <v>#DIV/0!</v>
      </c>
      <c r="G172" s="204"/>
      <c r="H172" s="207"/>
      <c r="I172" s="275" t="e">
        <f t="shared" si="9"/>
        <v>#DIV/0!</v>
      </c>
      <c r="J172" s="207"/>
      <c r="K172" s="207"/>
      <c r="L172" s="275" t="e">
        <f t="shared" si="10"/>
        <v>#DIV/0!</v>
      </c>
      <c r="M172" s="208"/>
      <c r="N172" s="207"/>
      <c r="O172" s="275" t="e">
        <f t="shared" si="11"/>
        <v>#DIV/0!</v>
      </c>
    </row>
    <row r="173" spans="1:15" s="75" customFormat="1" ht="38.25" hidden="1" x14ac:dyDescent="0.2">
      <c r="A173" s="71" t="s">
        <v>8</v>
      </c>
      <c r="B173" s="71" t="s">
        <v>391</v>
      </c>
      <c r="C173" s="71" t="s">
        <v>176</v>
      </c>
      <c r="D173" s="500"/>
      <c r="E173" s="499"/>
      <c r="F173" s="321" t="e">
        <f t="shared" si="8"/>
        <v>#DIV/0!</v>
      </c>
      <c r="G173" s="252"/>
      <c r="H173" s="253"/>
      <c r="I173" s="321" t="e">
        <f t="shared" si="9"/>
        <v>#DIV/0!</v>
      </c>
      <c r="J173" s="253"/>
      <c r="K173" s="253"/>
      <c r="L173" s="321" t="e">
        <f t="shared" si="10"/>
        <v>#DIV/0!</v>
      </c>
      <c r="M173" s="252"/>
      <c r="N173" s="253"/>
      <c r="O173" s="321" t="e">
        <f t="shared" si="11"/>
        <v>#DIV/0!</v>
      </c>
    </row>
    <row r="174" spans="1:15" s="75" customFormat="1" ht="38.25" hidden="1" x14ac:dyDescent="0.2">
      <c r="A174" s="462" t="s">
        <v>8</v>
      </c>
      <c r="B174" s="462" t="s">
        <v>394</v>
      </c>
      <c r="C174" s="462" t="s">
        <v>177</v>
      </c>
      <c r="D174" s="468"/>
      <c r="E174" s="468"/>
      <c r="F174" s="493" t="e">
        <f t="shared" si="8"/>
        <v>#DIV/0!</v>
      </c>
      <c r="G174" s="468"/>
      <c r="H174" s="468"/>
      <c r="I174" s="493" t="e">
        <f t="shared" si="9"/>
        <v>#DIV/0!</v>
      </c>
      <c r="J174" s="486"/>
      <c r="K174" s="487"/>
      <c r="L174" s="321" t="e">
        <f t="shared" si="10"/>
        <v>#DIV/0!</v>
      </c>
      <c r="M174" s="488"/>
      <c r="N174" s="487"/>
      <c r="O174" s="321" t="e">
        <f t="shared" si="11"/>
        <v>#DIV/0!</v>
      </c>
    </row>
    <row r="175" spans="1:15" s="75" customFormat="1" ht="38.25" hidden="1" x14ac:dyDescent="0.2">
      <c r="A175" s="471" t="s">
        <v>8</v>
      </c>
      <c r="B175" s="471" t="s">
        <v>394</v>
      </c>
      <c r="C175" s="471" t="s">
        <v>178</v>
      </c>
      <c r="D175" s="468"/>
      <c r="E175" s="468"/>
      <c r="F175" s="493" t="e">
        <f t="shared" si="8"/>
        <v>#DIV/0!</v>
      </c>
      <c r="G175" s="468"/>
      <c r="H175" s="468"/>
      <c r="I175" s="493" t="e">
        <f t="shared" si="9"/>
        <v>#DIV/0!</v>
      </c>
      <c r="J175" s="489"/>
      <c r="K175" s="489"/>
      <c r="L175" s="321" t="e">
        <f t="shared" si="10"/>
        <v>#DIV/0!</v>
      </c>
      <c r="M175" s="490"/>
      <c r="N175" s="489"/>
      <c r="O175" s="321" t="e">
        <f t="shared" si="11"/>
        <v>#DIV/0!</v>
      </c>
    </row>
    <row r="176" spans="1:15" s="75" customFormat="1" ht="38.25" hidden="1" x14ac:dyDescent="0.2">
      <c r="A176" s="471" t="s">
        <v>8</v>
      </c>
      <c r="B176" s="471" t="s">
        <v>394</v>
      </c>
      <c r="C176" s="483" t="s">
        <v>179</v>
      </c>
      <c r="D176" s="468"/>
      <c r="E176" s="468"/>
      <c r="F176" s="493" t="e">
        <f t="shared" si="8"/>
        <v>#DIV/0!</v>
      </c>
      <c r="G176" s="468"/>
      <c r="H176" s="468"/>
      <c r="I176" s="493" t="e">
        <f t="shared" si="9"/>
        <v>#DIV/0!</v>
      </c>
      <c r="J176" s="491"/>
      <c r="K176" s="491"/>
      <c r="L176" s="321" t="e">
        <f t="shared" si="10"/>
        <v>#DIV/0!</v>
      </c>
      <c r="M176" s="492"/>
      <c r="N176" s="491"/>
      <c r="O176" s="321" t="e">
        <f t="shared" si="11"/>
        <v>#DIV/0!</v>
      </c>
    </row>
    <row r="177" spans="1:15" s="75" customFormat="1" ht="38.25" hidden="1" x14ac:dyDescent="0.2">
      <c r="A177" s="71" t="s">
        <v>8</v>
      </c>
      <c r="B177" s="71" t="s">
        <v>389</v>
      </c>
      <c r="C177" s="71" t="s">
        <v>180</v>
      </c>
      <c r="D177" s="228"/>
      <c r="E177" s="229"/>
      <c r="F177" s="321" t="e">
        <f t="shared" si="8"/>
        <v>#DIV/0!</v>
      </c>
      <c r="G177" s="228"/>
      <c r="H177" s="229"/>
      <c r="I177" s="321" t="e">
        <f t="shared" si="9"/>
        <v>#DIV/0!</v>
      </c>
      <c r="J177" s="229"/>
      <c r="K177" s="229"/>
      <c r="L177" s="321" t="e">
        <f t="shared" si="10"/>
        <v>#DIV/0!</v>
      </c>
      <c r="M177" s="228"/>
      <c r="N177" s="229"/>
      <c r="O177" s="321" t="e">
        <f t="shared" si="11"/>
        <v>#DIV/0!</v>
      </c>
    </row>
    <row r="178" spans="1:15" ht="51" hidden="1" x14ac:dyDescent="0.2">
      <c r="A178" s="4" t="s">
        <v>8</v>
      </c>
      <c r="B178" s="5" t="s">
        <v>393</v>
      </c>
      <c r="C178" s="4" t="s">
        <v>181</v>
      </c>
      <c r="D178" s="202"/>
      <c r="E178" s="203"/>
      <c r="F178" s="275" t="e">
        <f t="shared" si="8"/>
        <v>#DIV/0!</v>
      </c>
      <c r="G178" s="204"/>
      <c r="H178" s="207"/>
      <c r="I178" s="275" t="e">
        <f t="shared" si="9"/>
        <v>#DIV/0!</v>
      </c>
      <c r="J178" s="207"/>
      <c r="K178" s="207"/>
      <c r="L178" s="275" t="e">
        <f t="shared" si="10"/>
        <v>#DIV/0!</v>
      </c>
      <c r="M178" s="208"/>
      <c r="N178" s="207"/>
      <c r="O178" s="275" t="e">
        <f t="shared" si="11"/>
        <v>#DIV/0!</v>
      </c>
    </row>
    <row r="179" spans="1:15" ht="63.75" hidden="1" x14ac:dyDescent="0.2">
      <c r="A179" s="4" t="s">
        <v>8</v>
      </c>
      <c r="B179" s="5" t="s">
        <v>395</v>
      </c>
      <c r="C179" s="4" t="s">
        <v>182</v>
      </c>
      <c r="D179" s="202"/>
      <c r="E179" s="205"/>
      <c r="F179" s="275" t="e">
        <f t="shared" si="8"/>
        <v>#DIV/0!</v>
      </c>
      <c r="G179" s="204"/>
      <c r="H179" s="205"/>
      <c r="I179" s="275" t="e">
        <f t="shared" si="9"/>
        <v>#DIV/0!</v>
      </c>
      <c r="J179" s="205"/>
      <c r="K179" s="207"/>
      <c r="L179" s="275" t="e">
        <f t="shared" si="10"/>
        <v>#DIV/0!</v>
      </c>
      <c r="M179" s="208"/>
      <c r="N179" s="207"/>
      <c r="O179" s="275" t="e">
        <f t="shared" si="11"/>
        <v>#DIV/0!</v>
      </c>
    </row>
    <row r="180" spans="1:15" s="75" customFormat="1" ht="38.25" hidden="1" x14ac:dyDescent="0.2">
      <c r="A180" s="471" t="s">
        <v>8</v>
      </c>
      <c r="B180" s="471" t="s">
        <v>394</v>
      </c>
      <c r="C180" s="471" t="s">
        <v>182</v>
      </c>
      <c r="D180" s="468"/>
      <c r="E180" s="468"/>
      <c r="F180" s="493" t="e">
        <f t="shared" si="8"/>
        <v>#DIV/0!</v>
      </c>
      <c r="G180" s="468"/>
      <c r="H180" s="468"/>
      <c r="I180" s="493" t="e">
        <f t="shared" si="9"/>
        <v>#DIV/0!</v>
      </c>
      <c r="J180" s="491"/>
      <c r="K180" s="491"/>
      <c r="L180" s="321" t="e">
        <f t="shared" si="10"/>
        <v>#DIV/0!</v>
      </c>
      <c r="M180" s="492"/>
      <c r="N180" s="489"/>
      <c r="O180" s="321" t="e">
        <f t="shared" si="11"/>
        <v>#DIV/0!</v>
      </c>
    </row>
    <row r="181" spans="1:15" s="482" customFormat="1" ht="38.25" hidden="1" x14ac:dyDescent="0.2">
      <c r="A181" s="156" t="s">
        <v>8</v>
      </c>
      <c r="B181" s="156" t="s">
        <v>390</v>
      </c>
      <c r="C181" s="156" t="s">
        <v>183</v>
      </c>
      <c r="D181" s="373"/>
      <c r="E181" s="385"/>
      <c r="F181" s="497" t="e">
        <f t="shared" si="8"/>
        <v>#DIV/0!</v>
      </c>
      <c r="G181" s="373"/>
      <c r="H181" s="385"/>
      <c r="I181" s="497" t="e">
        <f t="shared" si="9"/>
        <v>#DIV/0!</v>
      </c>
      <c r="J181" s="385"/>
      <c r="K181" s="385"/>
      <c r="L181" s="497" t="e">
        <f t="shared" si="10"/>
        <v>#DIV/0!</v>
      </c>
      <c r="M181" s="373"/>
      <c r="N181" s="385"/>
      <c r="O181" s="497" t="e">
        <f t="shared" si="11"/>
        <v>#DIV/0!</v>
      </c>
    </row>
    <row r="182" spans="1:15" ht="51" hidden="1" x14ac:dyDescent="0.2">
      <c r="A182" s="4" t="s">
        <v>8</v>
      </c>
      <c r="B182" s="5" t="s">
        <v>393</v>
      </c>
      <c r="C182" s="4" t="s">
        <v>184</v>
      </c>
      <c r="D182" s="202"/>
      <c r="E182" s="203"/>
      <c r="F182" s="275" t="e">
        <f t="shared" si="8"/>
        <v>#DIV/0!</v>
      </c>
      <c r="G182" s="204"/>
      <c r="H182" s="207"/>
      <c r="I182" s="275" t="e">
        <f t="shared" si="9"/>
        <v>#DIV/0!</v>
      </c>
      <c r="J182" s="207"/>
      <c r="K182" s="207"/>
      <c r="L182" s="275" t="e">
        <f t="shared" si="10"/>
        <v>#DIV/0!</v>
      </c>
      <c r="M182" s="208"/>
      <c r="N182" s="207"/>
      <c r="O182" s="275" t="e">
        <f t="shared" si="11"/>
        <v>#DIV/0!</v>
      </c>
    </row>
    <row r="183" spans="1:15" s="482" customFormat="1" ht="38.25" hidden="1" x14ac:dyDescent="0.2">
      <c r="A183" s="156" t="s">
        <v>8</v>
      </c>
      <c r="B183" s="156" t="s">
        <v>390</v>
      </c>
      <c r="C183" s="156" t="s">
        <v>185</v>
      </c>
      <c r="D183" s="373"/>
      <c r="E183" s="385"/>
      <c r="F183" s="497" t="e">
        <f t="shared" si="8"/>
        <v>#DIV/0!</v>
      </c>
      <c r="G183" s="373"/>
      <c r="H183" s="385"/>
      <c r="I183" s="497" t="e">
        <f t="shared" si="9"/>
        <v>#DIV/0!</v>
      </c>
      <c r="J183" s="385"/>
      <c r="K183" s="385"/>
      <c r="L183" s="497" t="e">
        <f t="shared" si="10"/>
        <v>#DIV/0!</v>
      </c>
      <c r="M183" s="373"/>
      <c r="N183" s="385"/>
      <c r="O183" s="497" t="e">
        <f t="shared" si="11"/>
        <v>#DIV/0!</v>
      </c>
    </row>
    <row r="184" spans="1:15" s="75" customFormat="1" ht="38.25" hidden="1" x14ac:dyDescent="0.2">
      <c r="A184" s="71" t="s">
        <v>8</v>
      </c>
      <c r="B184" s="71" t="s">
        <v>397</v>
      </c>
      <c r="C184" s="71" t="s">
        <v>186</v>
      </c>
      <c r="D184" s="228"/>
      <c r="E184" s="229"/>
      <c r="F184" s="321" t="e">
        <f t="shared" si="8"/>
        <v>#DIV/0!</v>
      </c>
      <c r="G184" s="228"/>
      <c r="H184" s="229"/>
      <c r="I184" s="321" t="e">
        <f t="shared" si="9"/>
        <v>#DIV/0!</v>
      </c>
      <c r="J184" s="229"/>
      <c r="K184" s="229"/>
      <c r="L184" s="321" t="e">
        <f t="shared" si="10"/>
        <v>#DIV/0!</v>
      </c>
      <c r="M184" s="228"/>
      <c r="N184" s="229"/>
      <c r="O184" s="321" t="e">
        <f t="shared" si="11"/>
        <v>#DIV/0!</v>
      </c>
    </row>
    <row r="185" spans="1:15" s="75" customFormat="1" ht="38.25" hidden="1" x14ac:dyDescent="0.2">
      <c r="A185" s="71" t="s">
        <v>8</v>
      </c>
      <c r="B185" s="71" t="s">
        <v>389</v>
      </c>
      <c r="C185" s="71" t="s">
        <v>187</v>
      </c>
      <c r="D185" s="228"/>
      <c r="E185" s="229"/>
      <c r="F185" s="321" t="e">
        <f t="shared" si="8"/>
        <v>#DIV/0!</v>
      </c>
      <c r="G185" s="228"/>
      <c r="H185" s="229"/>
      <c r="I185" s="321" t="e">
        <f t="shared" si="9"/>
        <v>#DIV/0!</v>
      </c>
      <c r="J185" s="229"/>
      <c r="K185" s="229"/>
      <c r="L185" s="321" t="e">
        <f t="shared" si="10"/>
        <v>#DIV/0!</v>
      </c>
      <c r="M185" s="228"/>
      <c r="N185" s="229"/>
      <c r="O185" s="321" t="e">
        <f t="shared" si="11"/>
        <v>#DIV/0!</v>
      </c>
    </row>
    <row r="186" spans="1:15" s="75" customFormat="1" ht="38.25" hidden="1" x14ac:dyDescent="0.2">
      <c r="A186" s="71" t="s">
        <v>8</v>
      </c>
      <c r="B186" s="71" t="s">
        <v>391</v>
      </c>
      <c r="C186" s="71" t="s">
        <v>188</v>
      </c>
      <c r="D186" s="500"/>
      <c r="E186" s="499"/>
      <c r="F186" s="321" t="e">
        <f t="shared" si="8"/>
        <v>#DIV/0!</v>
      </c>
      <c r="G186" s="252"/>
      <c r="H186" s="253"/>
      <c r="I186" s="321" t="e">
        <f t="shared" si="9"/>
        <v>#DIV/0!</v>
      </c>
      <c r="J186" s="253"/>
      <c r="K186" s="253"/>
      <c r="L186" s="321" t="e">
        <f t="shared" si="10"/>
        <v>#DIV/0!</v>
      </c>
      <c r="M186" s="252"/>
      <c r="N186" s="253"/>
      <c r="O186" s="321" t="e">
        <f t="shared" si="11"/>
        <v>#DIV/0!</v>
      </c>
    </row>
    <row r="187" spans="1:15" s="75" customFormat="1" ht="51" hidden="1" x14ac:dyDescent="0.2">
      <c r="A187" s="71" t="s">
        <v>8</v>
      </c>
      <c r="B187" s="71" t="s">
        <v>396</v>
      </c>
      <c r="C187" s="71" t="s">
        <v>189</v>
      </c>
      <c r="D187" s="228"/>
      <c r="E187" s="229"/>
      <c r="F187" s="321" t="e">
        <f t="shared" si="8"/>
        <v>#DIV/0!</v>
      </c>
      <c r="G187" s="228"/>
      <c r="H187" s="229"/>
      <c r="I187" s="321" t="e">
        <f t="shared" si="9"/>
        <v>#DIV/0!</v>
      </c>
      <c r="J187" s="229"/>
      <c r="K187" s="229"/>
      <c r="L187" s="321" t="e">
        <f t="shared" si="10"/>
        <v>#DIV/0!</v>
      </c>
      <c r="M187" s="228"/>
      <c r="N187" s="229"/>
      <c r="O187" s="321" t="e">
        <f t="shared" si="11"/>
        <v>#DIV/0!</v>
      </c>
    </row>
    <row r="188" spans="1:15" s="75" customFormat="1" ht="38.25" hidden="1" x14ac:dyDescent="0.2">
      <c r="A188" s="71" t="s">
        <v>8</v>
      </c>
      <c r="B188" s="71" t="s">
        <v>389</v>
      </c>
      <c r="C188" s="71" t="s">
        <v>190</v>
      </c>
      <c r="D188" s="228"/>
      <c r="E188" s="229"/>
      <c r="F188" s="321" t="e">
        <f t="shared" si="8"/>
        <v>#DIV/0!</v>
      </c>
      <c r="G188" s="228"/>
      <c r="H188" s="229"/>
      <c r="I188" s="321" t="e">
        <f t="shared" si="9"/>
        <v>#DIV/0!</v>
      </c>
      <c r="J188" s="229"/>
      <c r="K188" s="229"/>
      <c r="L188" s="321" t="e">
        <f t="shared" si="10"/>
        <v>#DIV/0!</v>
      </c>
      <c r="M188" s="228"/>
      <c r="N188" s="229"/>
      <c r="O188" s="321" t="e">
        <f t="shared" si="11"/>
        <v>#DIV/0!</v>
      </c>
    </row>
    <row r="189" spans="1:15" s="75" customFormat="1" ht="38.25" hidden="1" x14ac:dyDescent="0.2">
      <c r="A189" s="71" t="s">
        <v>8</v>
      </c>
      <c r="B189" s="71" t="s">
        <v>389</v>
      </c>
      <c r="C189" s="71" t="s">
        <v>191</v>
      </c>
      <c r="D189" s="228"/>
      <c r="E189" s="229"/>
      <c r="F189" s="321" t="e">
        <f t="shared" si="8"/>
        <v>#DIV/0!</v>
      </c>
      <c r="G189" s="228"/>
      <c r="H189" s="229"/>
      <c r="I189" s="321" t="e">
        <f t="shared" si="9"/>
        <v>#DIV/0!</v>
      </c>
      <c r="J189" s="229"/>
      <c r="K189" s="229"/>
      <c r="L189" s="321" t="e">
        <f t="shared" si="10"/>
        <v>#DIV/0!</v>
      </c>
      <c r="M189" s="228"/>
      <c r="N189" s="229"/>
      <c r="O189" s="321" t="e">
        <f t="shared" si="11"/>
        <v>#DIV/0!</v>
      </c>
    </row>
    <row r="190" spans="1:15" s="75" customFormat="1" ht="38.25" hidden="1" x14ac:dyDescent="0.2">
      <c r="A190" s="71" t="s">
        <v>8</v>
      </c>
      <c r="B190" s="71" t="s">
        <v>389</v>
      </c>
      <c r="C190" s="71" t="s">
        <v>192</v>
      </c>
      <c r="D190" s="228"/>
      <c r="E190" s="229"/>
      <c r="F190" s="321" t="e">
        <f t="shared" si="8"/>
        <v>#DIV/0!</v>
      </c>
      <c r="G190" s="228"/>
      <c r="H190" s="229"/>
      <c r="I190" s="321" t="e">
        <f t="shared" si="9"/>
        <v>#DIV/0!</v>
      </c>
      <c r="J190" s="229"/>
      <c r="K190" s="229"/>
      <c r="L190" s="321" t="e">
        <f t="shared" si="10"/>
        <v>#DIV/0!</v>
      </c>
      <c r="M190" s="228"/>
      <c r="N190" s="229"/>
      <c r="O190" s="321" t="e">
        <f t="shared" si="11"/>
        <v>#DIV/0!</v>
      </c>
    </row>
    <row r="191" spans="1:15" s="75" customFormat="1" ht="38.25" hidden="1" x14ac:dyDescent="0.2">
      <c r="A191" s="71" t="s">
        <v>8</v>
      </c>
      <c r="B191" s="71" t="s">
        <v>389</v>
      </c>
      <c r="C191" s="71" t="s">
        <v>193</v>
      </c>
      <c r="D191" s="228"/>
      <c r="E191" s="229"/>
      <c r="F191" s="321" t="e">
        <f t="shared" si="8"/>
        <v>#DIV/0!</v>
      </c>
      <c r="G191" s="228"/>
      <c r="H191" s="229"/>
      <c r="I191" s="321" t="e">
        <f t="shared" si="9"/>
        <v>#DIV/0!</v>
      </c>
      <c r="J191" s="229"/>
      <c r="K191" s="229"/>
      <c r="L191" s="321" t="e">
        <f t="shared" si="10"/>
        <v>#DIV/0!</v>
      </c>
      <c r="M191" s="228"/>
      <c r="N191" s="229"/>
      <c r="O191" s="321" t="e">
        <f t="shared" si="11"/>
        <v>#DIV/0!</v>
      </c>
    </row>
    <row r="192" spans="1:15" s="75" customFormat="1" ht="38.25" hidden="1" x14ac:dyDescent="0.2">
      <c r="A192" s="71" t="s">
        <v>8</v>
      </c>
      <c r="B192" s="71" t="s">
        <v>389</v>
      </c>
      <c r="C192" s="71" t="s">
        <v>194</v>
      </c>
      <c r="D192" s="228"/>
      <c r="E192" s="229"/>
      <c r="F192" s="321" t="e">
        <f t="shared" si="8"/>
        <v>#DIV/0!</v>
      </c>
      <c r="G192" s="228"/>
      <c r="H192" s="229"/>
      <c r="I192" s="321" t="e">
        <f t="shared" si="9"/>
        <v>#DIV/0!</v>
      </c>
      <c r="J192" s="229"/>
      <c r="K192" s="229"/>
      <c r="L192" s="321" t="e">
        <f t="shared" si="10"/>
        <v>#DIV/0!</v>
      </c>
      <c r="M192" s="228"/>
      <c r="N192" s="229"/>
      <c r="O192" s="321" t="e">
        <f t="shared" si="11"/>
        <v>#DIV/0!</v>
      </c>
    </row>
    <row r="193" spans="1:15" s="482" customFormat="1" ht="38.25" hidden="1" x14ac:dyDescent="0.2">
      <c r="A193" s="156" t="s">
        <v>8</v>
      </c>
      <c r="B193" s="156" t="s">
        <v>390</v>
      </c>
      <c r="C193" s="156" t="s">
        <v>195</v>
      </c>
      <c r="D193" s="373"/>
      <c r="E193" s="385"/>
      <c r="F193" s="497" t="e">
        <f t="shared" si="8"/>
        <v>#DIV/0!</v>
      </c>
      <c r="G193" s="373"/>
      <c r="H193" s="385"/>
      <c r="I193" s="497" t="e">
        <f t="shared" si="9"/>
        <v>#DIV/0!</v>
      </c>
      <c r="J193" s="385"/>
      <c r="K193" s="385"/>
      <c r="L193" s="497" t="e">
        <f t="shared" si="10"/>
        <v>#DIV/0!</v>
      </c>
      <c r="M193" s="373"/>
      <c r="N193" s="385"/>
      <c r="O193" s="497" t="e">
        <f t="shared" si="11"/>
        <v>#DIV/0!</v>
      </c>
    </row>
    <row r="194" spans="1:15" s="75" customFormat="1" ht="38.25" hidden="1" x14ac:dyDescent="0.2">
      <c r="A194" s="71" t="s">
        <v>8</v>
      </c>
      <c r="B194" s="71" t="s">
        <v>389</v>
      </c>
      <c r="C194" s="71" t="s">
        <v>196</v>
      </c>
      <c r="D194" s="228"/>
      <c r="E194" s="229"/>
      <c r="F194" s="321" t="e">
        <f t="shared" ref="F194:F256" si="12">(E194/D194)*100</f>
        <v>#DIV/0!</v>
      </c>
      <c r="G194" s="228"/>
      <c r="H194" s="229"/>
      <c r="I194" s="321" t="e">
        <f t="shared" ref="I194:I256" si="13">(H194/G194)*100</f>
        <v>#DIV/0!</v>
      </c>
      <c r="J194" s="229"/>
      <c r="K194" s="229"/>
      <c r="L194" s="321" t="e">
        <f t="shared" ref="L194:L256" si="14">(K194/J194)*100</f>
        <v>#DIV/0!</v>
      </c>
      <c r="M194" s="228"/>
      <c r="N194" s="229"/>
      <c r="O194" s="321" t="e">
        <f t="shared" ref="O194:O256" si="15">(N194/M194)*100</f>
        <v>#DIV/0!</v>
      </c>
    </row>
    <row r="195" spans="1:15" s="75" customFormat="1" ht="38.25" hidden="1" x14ac:dyDescent="0.2">
      <c r="A195" s="71" t="s">
        <v>8</v>
      </c>
      <c r="B195" s="71" t="s">
        <v>391</v>
      </c>
      <c r="C195" s="71" t="s">
        <v>197</v>
      </c>
      <c r="D195" s="500"/>
      <c r="E195" s="499"/>
      <c r="F195" s="321" t="e">
        <f t="shared" si="12"/>
        <v>#DIV/0!</v>
      </c>
      <c r="G195" s="252"/>
      <c r="H195" s="253"/>
      <c r="I195" s="321" t="e">
        <f t="shared" si="13"/>
        <v>#DIV/0!</v>
      </c>
      <c r="J195" s="253"/>
      <c r="K195" s="253"/>
      <c r="L195" s="321" t="e">
        <f t="shared" si="14"/>
        <v>#DIV/0!</v>
      </c>
      <c r="M195" s="252"/>
      <c r="N195" s="253"/>
      <c r="O195" s="321" t="e">
        <f t="shared" si="15"/>
        <v>#DIV/0!</v>
      </c>
    </row>
    <row r="196" spans="1:15" s="75" customFormat="1" ht="51" hidden="1" x14ac:dyDescent="0.2">
      <c r="A196" s="71" t="s">
        <v>8</v>
      </c>
      <c r="B196" s="71" t="s">
        <v>396</v>
      </c>
      <c r="C196" s="71" t="s">
        <v>198</v>
      </c>
      <c r="D196" s="228"/>
      <c r="E196" s="229"/>
      <c r="F196" s="321" t="e">
        <f t="shared" si="12"/>
        <v>#DIV/0!</v>
      </c>
      <c r="G196" s="228"/>
      <c r="H196" s="229"/>
      <c r="I196" s="321" t="e">
        <f t="shared" si="13"/>
        <v>#DIV/0!</v>
      </c>
      <c r="J196" s="229"/>
      <c r="K196" s="229"/>
      <c r="L196" s="321" t="e">
        <f t="shared" si="14"/>
        <v>#DIV/0!</v>
      </c>
      <c r="M196" s="228"/>
      <c r="N196" s="229"/>
      <c r="O196" s="321" t="e">
        <f t="shared" si="15"/>
        <v>#DIV/0!</v>
      </c>
    </row>
    <row r="197" spans="1:15" ht="63.75" hidden="1" x14ac:dyDescent="0.2">
      <c r="A197" s="65" t="s">
        <v>8</v>
      </c>
      <c r="B197" s="5" t="s">
        <v>395</v>
      </c>
      <c r="C197" s="65" t="s">
        <v>199</v>
      </c>
      <c r="D197" s="213"/>
      <c r="E197" s="214"/>
      <c r="F197" s="275" t="e">
        <f t="shared" si="12"/>
        <v>#DIV/0!</v>
      </c>
      <c r="G197" s="204"/>
      <c r="H197" s="215"/>
      <c r="I197" s="275" t="e">
        <f t="shared" si="13"/>
        <v>#DIV/0!</v>
      </c>
      <c r="J197" s="215"/>
      <c r="K197" s="215"/>
      <c r="L197" s="275" t="e">
        <f t="shared" si="14"/>
        <v>#DIV/0!</v>
      </c>
      <c r="M197" s="204"/>
      <c r="N197" s="215"/>
      <c r="O197" s="275" t="e">
        <f t="shared" si="15"/>
        <v>#DIV/0!</v>
      </c>
    </row>
    <row r="198" spans="1:15" s="75" customFormat="1" ht="51" hidden="1" x14ac:dyDescent="0.2">
      <c r="A198" s="71" t="s">
        <v>8</v>
      </c>
      <c r="B198" s="71" t="s">
        <v>396</v>
      </c>
      <c r="C198" s="71" t="s">
        <v>200</v>
      </c>
      <c r="D198" s="228"/>
      <c r="E198" s="229"/>
      <c r="F198" s="321" t="e">
        <f>(E198/D198)*100</f>
        <v>#DIV/0!</v>
      </c>
      <c r="G198" s="228"/>
      <c r="H198" s="229"/>
      <c r="I198" s="321" t="e">
        <f t="shared" si="13"/>
        <v>#DIV/0!</v>
      </c>
      <c r="J198" s="229"/>
      <c r="K198" s="229"/>
      <c r="L198" s="321" t="e">
        <f t="shared" si="14"/>
        <v>#DIV/0!</v>
      </c>
      <c r="M198" s="228"/>
      <c r="N198" s="229"/>
      <c r="O198" s="321" t="e">
        <f t="shared" si="15"/>
        <v>#DIV/0!</v>
      </c>
    </row>
    <row r="199" spans="1:15" s="75" customFormat="1" ht="51" hidden="1" x14ac:dyDescent="0.2">
      <c r="A199" s="71" t="s">
        <v>8</v>
      </c>
      <c r="B199" s="71" t="s">
        <v>396</v>
      </c>
      <c r="C199" s="71" t="s">
        <v>201</v>
      </c>
      <c r="D199" s="228"/>
      <c r="E199" s="229"/>
      <c r="F199" s="321" t="e">
        <f>(E199/D199)*100</f>
        <v>#DIV/0!</v>
      </c>
      <c r="G199" s="228"/>
      <c r="H199" s="229"/>
      <c r="I199" s="321" t="e">
        <f t="shared" si="13"/>
        <v>#DIV/0!</v>
      </c>
      <c r="J199" s="229"/>
      <c r="K199" s="229"/>
      <c r="L199" s="321" t="e">
        <f t="shared" si="14"/>
        <v>#DIV/0!</v>
      </c>
      <c r="M199" s="228"/>
      <c r="N199" s="229"/>
      <c r="O199" s="321" t="e">
        <f t="shared" si="15"/>
        <v>#DIV/0!</v>
      </c>
    </row>
    <row r="200" spans="1:15" s="75" customFormat="1" ht="38.25" hidden="1" x14ac:dyDescent="0.2">
      <c r="A200" s="71" t="s">
        <v>3</v>
      </c>
      <c r="B200" s="71" t="s">
        <v>398</v>
      </c>
      <c r="C200" s="71" t="s">
        <v>202</v>
      </c>
      <c r="D200" s="228"/>
      <c r="E200" s="229"/>
      <c r="F200" s="321" t="e">
        <f t="shared" ref="F200" si="16">(E200/D200)*100</f>
        <v>#DIV/0!</v>
      </c>
      <c r="G200" s="228"/>
      <c r="H200" s="229"/>
      <c r="I200" s="321" t="e">
        <f t="shared" si="13"/>
        <v>#DIV/0!</v>
      </c>
      <c r="J200" s="229"/>
      <c r="K200" s="229"/>
      <c r="L200" s="321" t="e">
        <f t="shared" si="14"/>
        <v>#DIV/0!</v>
      </c>
      <c r="M200" s="228"/>
      <c r="N200" s="229"/>
      <c r="O200" s="321" t="e">
        <f t="shared" si="15"/>
        <v>#DIV/0!</v>
      </c>
    </row>
    <row r="201" spans="1:15" s="75" customFormat="1" ht="38.25" hidden="1" x14ac:dyDescent="0.2">
      <c r="A201" s="82" t="s">
        <v>3</v>
      </c>
      <c r="B201" s="71" t="s">
        <v>399</v>
      </c>
      <c r="C201" s="82" t="s">
        <v>203</v>
      </c>
      <c r="D201" s="392"/>
      <c r="E201" s="390"/>
      <c r="F201" s="321" t="e">
        <f t="shared" si="12"/>
        <v>#DIV/0!</v>
      </c>
      <c r="G201" s="228"/>
      <c r="H201" s="390"/>
      <c r="I201" s="321" t="e">
        <f t="shared" si="13"/>
        <v>#DIV/0!</v>
      </c>
      <c r="J201" s="390"/>
      <c r="K201" s="390"/>
      <c r="L201" s="321" t="e">
        <f t="shared" si="14"/>
        <v>#DIV/0!</v>
      </c>
      <c r="M201" s="392"/>
      <c r="N201" s="390"/>
      <c r="O201" s="321" t="e">
        <f t="shared" si="15"/>
        <v>#DIV/0!</v>
      </c>
    </row>
    <row r="202" spans="1:15" ht="51" hidden="1" x14ac:dyDescent="0.2">
      <c r="A202" s="4" t="s">
        <v>3</v>
      </c>
      <c r="B202" s="5" t="s">
        <v>400</v>
      </c>
      <c r="C202" s="84" t="s">
        <v>204</v>
      </c>
      <c r="D202" s="202"/>
      <c r="E202" s="203"/>
      <c r="F202" s="275" t="e">
        <f t="shared" si="12"/>
        <v>#DIV/0!</v>
      </c>
      <c r="G202" s="204"/>
      <c r="H202" s="207"/>
      <c r="I202" s="275" t="e">
        <f t="shared" si="13"/>
        <v>#DIV/0!</v>
      </c>
      <c r="J202" s="207"/>
      <c r="K202" s="207"/>
      <c r="L202" s="275" t="e">
        <f t="shared" si="14"/>
        <v>#DIV/0!</v>
      </c>
      <c r="M202" s="208"/>
      <c r="N202" s="207"/>
      <c r="O202" s="275" t="e">
        <f t="shared" si="15"/>
        <v>#DIV/0!</v>
      </c>
    </row>
    <row r="203" spans="1:15" s="75" customFormat="1" ht="38.25" hidden="1" x14ac:dyDescent="0.2">
      <c r="A203" s="339" t="s">
        <v>3</v>
      </c>
      <c r="B203" s="339" t="s">
        <v>2517</v>
      </c>
      <c r="C203" s="339" t="s">
        <v>205</v>
      </c>
      <c r="D203" s="502"/>
      <c r="E203" s="503"/>
      <c r="F203" s="504" t="e">
        <f t="shared" si="12"/>
        <v>#DIV/0!</v>
      </c>
      <c r="G203" s="502"/>
      <c r="H203" s="503"/>
      <c r="I203" s="504" t="e">
        <f t="shared" si="13"/>
        <v>#DIV/0!</v>
      </c>
      <c r="J203" s="503"/>
      <c r="K203" s="503"/>
      <c r="L203" s="504" t="e">
        <f t="shared" si="14"/>
        <v>#DIV/0!</v>
      </c>
      <c r="M203" s="502"/>
      <c r="N203" s="503"/>
      <c r="O203" s="504" t="e">
        <f t="shared" si="15"/>
        <v>#DIV/0!</v>
      </c>
    </row>
    <row r="204" spans="1:15" hidden="1" x14ac:dyDescent="0.2">
      <c r="A204" s="4"/>
      <c r="B204" s="5"/>
      <c r="C204" s="84"/>
      <c r="D204" s="202"/>
      <c r="E204" s="203"/>
      <c r="F204" s="275"/>
      <c r="G204" s="204"/>
      <c r="H204" s="207"/>
      <c r="I204" s="275"/>
      <c r="J204" s="207"/>
      <c r="K204" s="207"/>
      <c r="L204" s="275"/>
      <c r="M204" s="208"/>
      <c r="N204" s="207"/>
      <c r="O204" s="275"/>
    </row>
    <row r="205" spans="1:15" ht="51" hidden="1" x14ac:dyDescent="0.2">
      <c r="A205" s="4" t="s">
        <v>3</v>
      </c>
      <c r="B205" s="5" t="s">
        <v>405</v>
      </c>
      <c r="C205" s="84" t="s">
        <v>207</v>
      </c>
      <c r="D205" s="202"/>
      <c r="E205" s="205"/>
      <c r="F205" s="275" t="e">
        <f t="shared" si="12"/>
        <v>#DIV/0!</v>
      </c>
      <c r="G205" s="204"/>
      <c r="H205" s="205"/>
      <c r="I205" s="275" t="e">
        <f t="shared" si="13"/>
        <v>#DIV/0!</v>
      </c>
      <c r="J205" s="205"/>
      <c r="K205" s="207"/>
      <c r="L205" s="275" t="e">
        <f t="shared" si="14"/>
        <v>#DIV/0!</v>
      </c>
      <c r="M205" s="208"/>
      <c r="N205" s="207"/>
      <c r="O205" s="275" t="e">
        <f t="shared" si="15"/>
        <v>#DIV/0!</v>
      </c>
    </row>
    <row r="206" spans="1:15" s="75" customFormat="1" ht="38.25" hidden="1" x14ac:dyDescent="0.2">
      <c r="A206" s="71" t="s">
        <v>3</v>
      </c>
      <c r="B206" s="71" t="s">
        <v>402</v>
      </c>
      <c r="C206" s="71" t="s">
        <v>206</v>
      </c>
      <c r="D206" s="228"/>
      <c r="E206" s="229"/>
      <c r="F206" s="321" t="e">
        <f t="shared" si="12"/>
        <v>#DIV/0!</v>
      </c>
      <c r="G206" s="228"/>
      <c r="H206" s="229"/>
      <c r="I206" s="321" t="e">
        <f t="shared" si="13"/>
        <v>#DIV/0!</v>
      </c>
      <c r="J206" s="229"/>
      <c r="K206" s="229"/>
      <c r="L206" s="321" t="e">
        <f t="shared" si="14"/>
        <v>#DIV/0!</v>
      </c>
      <c r="M206" s="228"/>
      <c r="N206" s="229"/>
      <c r="O206" s="321" t="e">
        <f t="shared" si="15"/>
        <v>#DIV/0!</v>
      </c>
    </row>
    <row r="207" spans="1:15" s="75" customFormat="1" ht="38.25" hidden="1" x14ac:dyDescent="0.2">
      <c r="A207" s="71" t="s">
        <v>3</v>
      </c>
      <c r="B207" s="71" t="s">
        <v>404</v>
      </c>
      <c r="C207" s="71" t="s">
        <v>207</v>
      </c>
      <c r="D207" s="388"/>
      <c r="E207" s="229"/>
      <c r="F207" s="321" t="e">
        <f t="shared" si="12"/>
        <v>#DIV/0!</v>
      </c>
      <c r="G207" s="228"/>
      <c r="H207" s="229"/>
      <c r="I207" s="321" t="e">
        <f t="shared" si="13"/>
        <v>#DIV/0!</v>
      </c>
      <c r="J207" s="229"/>
      <c r="K207" s="229"/>
      <c r="L207" s="321" t="e">
        <f t="shared" si="14"/>
        <v>#DIV/0!</v>
      </c>
      <c r="M207" s="228"/>
      <c r="N207" s="229"/>
      <c r="O207" s="321" t="e">
        <f t="shared" si="15"/>
        <v>#DIV/0!</v>
      </c>
    </row>
    <row r="208" spans="1:15" s="75" customFormat="1" ht="38.25" x14ac:dyDescent="0.2">
      <c r="A208" s="71" t="s">
        <v>3</v>
      </c>
      <c r="B208" s="71" t="s">
        <v>406</v>
      </c>
      <c r="C208" s="71" t="s">
        <v>208</v>
      </c>
      <c r="D208" s="228">
        <v>206</v>
      </c>
      <c r="E208" s="229">
        <v>0</v>
      </c>
      <c r="F208" s="321">
        <f t="shared" si="12"/>
        <v>0</v>
      </c>
      <c r="G208" s="228">
        <v>206</v>
      </c>
      <c r="H208" s="229">
        <v>0</v>
      </c>
      <c r="I208" s="321">
        <f t="shared" si="13"/>
        <v>0</v>
      </c>
      <c r="J208" s="229">
        <v>3</v>
      </c>
      <c r="K208" s="229">
        <v>0</v>
      </c>
      <c r="L208" s="321">
        <f t="shared" si="14"/>
        <v>0</v>
      </c>
      <c r="M208" s="228">
        <v>3</v>
      </c>
      <c r="N208" s="229">
        <v>0</v>
      </c>
      <c r="O208" s="321">
        <f t="shared" si="15"/>
        <v>0</v>
      </c>
    </row>
    <row r="209" spans="1:15" s="75" customFormat="1" ht="38.25" hidden="1" x14ac:dyDescent="0.2">
      <c r="A209" s="71" t="s">
        <v>3</v>
      </c>
      <c r="B209" s="71" t="s">
        <v>407</v>
      </c>
      <c r="C209" s="71" t="s">
        <v>209</v>
      </c>
      <c r="D209" s="228"/>
      <c r="E209" s="229"/>
      <c r="F209" s="321" t="e">
        <f t="shared" si="12"/>
        <v>#DIV/0!</v>
      </c>
      <c r="G209" s="228"/>
      <c r="H209" s="229"/>
      <c r="I209" s="321" t="e">
        <f t="shared" si="13"/>
        <v>#DIV/0!</v>
      </c>
      <c r="J209" s="229"/>
      <c r="K209" s="229"/>
      <c r="L209" s="321" t="e">
        <f t="shared" si="14"/>
        <v>#DIV/0!</v>
      </c>
      <c r="M209" s="228"/>
      <c r="N209" s="229"/>
      <c r="O209" s="321" t="e">
        <f t="shared" si="15"/>
        <v>#DIV/0!</v>
      </c>
    </row>
    <row r="210" spans="1:15" ht="51" hidden="1" x14ac:dyDescent="0.2">
      <c r="A210" s="4" t="s">
        <v>3</v>
      </c>
      <c r="B210" s="5" t="s">
        <v>408</v>
      </c>
      <c r="C210" s="84" t="s">
        <v>210</v>
      </c>
      <c r="D210" s="202"/>
      <c r="E210" s="203"/>
      <c r="F210" s="275" t="e">
        <f t="shared" si="12"/>
        <v>#DIV/0!</v>
      </c>
      <c r="G210" s="204"/>
      <c r="H210" s="207"/>
      <c r="I210" s="275" t="e">
        <f t="shared" si="13"/>
        <v>#DIV/0!</v>
      </c>
      <c r="J210" s="207"/>
      <c r="K210" s="207"/>
      <c r="L210" s="275" t="e">
        <f t="shared" si="14"/>
        <v>#DIV/0!</v>
      </c>
      <c r="M210" s="208"/>
      <c r="N210" s="207"/>
      <c r="O210" s="275" t="e">
        <f t="shared" si="15"/>
        <v>#DIV/0!</v>
      </c>
    </row>
    <row r="211" spans="1:15" ht="51" hidden="1" x14ac:dyDescent="0.2">
      <c r="A211" s="4" t="s">
        <v>3</v>
      </c>
      <c r="B211" s="5" t="s">
        <v>353</v>
      </c>
      <c r="C211" s="84" t="s">
        <v>211</v>
      </c>
      <c r="D211" s="202"/>
      <c r="E211" s="205"/>
      <c r="F211" s="275" t="e">
        <f t="shared" si="12"/>
        <v>#DIV/0!</v>
      </c>
      <c r="G211" s="204"/>
      <c r="H211" s="205"/>
      <c r="I211" s="275" t="e">
        <f t="shared" si="13"/>
        <v>#DIV/0!</v>
      </c>
      <c r="J211" s="205"/>
      <c r="K211" s="207"/>
      <c r="L211" s="275" t="e">
        <f t="shared" si="14"/>
        <v>#DIV/0!</v>
      </c>
      <c r="M211" s="208"/>
      <c r="N211" s="207"/>
      <c r="O211" s="275" t="e">
        <f t="shared" si="15"/>
        <v>#DIV/0!</v>
      </c>
    </row>
    <row r="212" spans="1:15" s="75" customFormat="1" ht="38.25" hidden="1" x14ac:dyDescent="0.2">
      <c r="A212" s="71" t="s">
        <v>3</v>
      </c>
      <c r="B212" s="59" t="s">
        <v>409</v>
      </c>
      <c r="C212" s="71" t="s">
        <v>211</v>
      </c>
      <c r="D212" s="388"/>
      <c r="E212" s="229"/>
      <c r="F212" s="386" t="e">
        <f t="shared" si="12"/>
        <v>#DIV/0!</v>
      </c>
      <c r="G212" s="227"/>
      <c r="H212" s="229"/>
      <c r="I212" s="386" t="e">
        <f t="shared" si="13"/>
        <v>#DIV/0!</v>
      </c>
      <c r="J212" s="229"/>
      <c r="K212" s="229"/>
      <c r="L212" s="386" t="e">
        <f t="shared" si="14"/>
        <v>#DIV/0!</v>
      </c>
      <c r="M212" s="228"/>
      <c r="N212" s="229"/>
      <c r="O212" s="386" t="e">
        <f t="shared" si="15"/>
        <v>#DIV/0!</v>
      </c>
    </row>
    <row r="213" spans="1:15" s="75" customFormat="1" ht="38.25" x14ac:dyDescent="0.2">
      <c r="A213" s="71" t="s">
        <v>3</v>
      </c>
      <c r="B213" s="71" t="s">
        <v>406</v>
      </c>
      <c r="C213" s="71" t="s">
        <v>212</v>
      </c>
      <c r="D213" s="228">
        <v>57</v>
      </c>
      <c r="E213" s="229">
        <v>0</v>
      </c>
      <c r="F213" s="321">
        <f t="shared" si="12"/>
        <v>0</v>
      </c>
      <c r="G213" s="228">
        <v>57</v>
      </c>
      <c r="H213" s="229">
        <v>3</v>
      </c>
      <c r="I213" s="321">
        <f t="shared" si="13"/>
        <v>5.2631578947368416</v>
      </c>
      <c r="J213" s="229">
        <v>0</v>
      </c>
      <c r="K213" s="229">
        <v>0</v>
      </c>
      <c r="L213" s="321" t="e">
        <f t="shared" si="14"/>
        <v>#DIV/0!</v>
      </c>
      <c r="M213" s="228">
        <v>0</v>
      </c>
      <c r="N213" s="229">
        <v>0</v>
      </c>
      <c r="O213" s="321" t="e">
        <f t="shared" si="15"/>
        <v>#DIV/0!</v>
      </c>
    </row>
    <row r="214" spans="1:15" s="75" customFormat="1" ht="38.25" hidden="1" x14ac:dyDescent="0.2">
      <c r="A214" s="71" t="s">
        <v>17</v>
      </c>
      <c r="B214" s="71" t="s">
        <v>345</v>
      </c>
      <c r="C214" s="71" t="s">
        <v>213</v>
      </c>
      <c r="D214" s="228"/>
      <c r="E214" s="229"/>
      <c r="F214" s="321" t="e">
        <f t="shared" si="12"/>
        <v>#DIV/0!</v>
      </c>
      <c r="G214" s="228"/>
      <c r="H214" s="229"/>
      <c r="I214" s="321" t="e">
        <f t="shared" si="13"/>
        <v>#DIV/0!</v>
      </c>
      <c r="J214" s="229"/>
      <c r="K214" s="229"/>
      <c r="L214" s="321" t="e">
        <f t="shared" si="14"/>
        <v>#DIV/0!</v>
      </c>
      <c r="M214" s="228"/>
      <c r="N214" s="229"/>
      <c r="O214" s="321" t="e">
        <f t="shared" si="15"/>
        <v>#DIV/0!</v>
      </c>
    </row>
    <row r="215" spans="1:15" s="75" customFormat="1" ht="38.25" hidden="1" x14ac:dyDescent="0.2">
      <c r="A215" s="71" t="s">
        <v>17</v>
      </c>
      <c r="B215" s="71" t="s">
        <v>345</v>
      </c>
      <c r="C215" s="71" t="s">
        <v>214</v>
      </c>
      <c r="D215" s="228"/>
      <c r="E215" s="229"/>
      <c r="F215" s="321" t="e">
        <f t="shared" si="12"/>
        <v>#DIV/0!</v>
      </c>
      <c r="G215" s="228"/>
      <c r="H215" s="229"/>
      <c r="I215" s="321" t="e">
        <f t="shared" si="13"/>
        <v>#DIV/0!</v>
      </c>
      <c r="J215" s="229"/>
      <c r="K215" s="229"/>
      <c r="L215" s="321" t="e">
        <f t="shared" si="14"/>
        <v>#DIV/0!</v>
      </c>
      <c r="M215" s="228"/>
      <c r="N215" s="229"/>
      <c r="O215" s="321" t="e">
        <f t="shared" si="15"/>
        <v>#DIV/0!</v>
      </c>
    </row>
    <row r="216" spans="1:15" s="75" customFormat="1" ht="38.25" hidden="1" x14ac:dyDescent="0.2">
      <c r="A216" s="71" t="s">
        <v>17</v>
      </c>
      <c r="B216" s="71" t="s">
        <v>411</v>
      </c>
      <c r="C216" s="71" t="s">
        <v>215</v>
      </c>
      <c r="D216" s="228"/>
      <c r="E216" s="405"/>
      <c r="F216" s="321" t="e">
        <f t="shared" si="12"/>
        <v>#DIV/0!</v>
      </c>
      <c r="G216" s="228"/>
      <c r="H216" s="405"/>
      <c r="I216" s="321" t="e">
        <f t="shared" si="13"/>
        <v>#DIV/0!</v>
      </c>
      <c r="J216" s="405"/>
      <c r="K216" s="229"/>
      <c r="L216" s="321" t="e">
        <f t="shared" si="14"/>
        <v>#DIV/0!</v>
      </c>
      <c r="M216" s="228"/>
      <c r="N216" s="229"/>
      <c r="O216" s="321" t="e">
        <f t="shared" si="15"/>
        <v>#DIV/0!</v>
      </c>
    </row>
    <row r="217" spans="1:15" s="160" customFormat="1" ht="51" hidden="1" x14ac:dyDescent="0.2">
      <c r="A217" s="82" t="s">
        <v>17</v>
      </c>
      <c r="B217" s="82" t="s">
        <v>412</v>
      </c>
      <c r="C217" s="82" t="s">
        <v>215</v>
      </c>
      <c r="D217" s="389"/>
      <c r="E217" s="408"/>
      <c r="F217" s="391" t="e">
        <f t="shared" si="12"/>
        <v>#DIV/0!</v>
      </c>
      <c r="G217" s="522"/>
      <c r="H217" s="408"/>
      <c r="I217" s="391" t="e">
        <f t="shared" si="13"/>
        <v>#DIV/0!</v>
      </c>
      <c r="J217" s="408"/>
      <c r="K217" s="523"/>
      <c r="L217" s="391">
        <v>0</v>
      </c>
      <c r="M217" s="522"/>
      <c r="N217" s="523"/>
      <c r="O217" s="391">
        <v>0</v>
      </c>
    </row>
    <row r="218" spans="1:15" s="160" customFormat="1" ht="51" hidden="1" x14ac:dyDescent="0.2">
      <c r="A218" s="339" t="s">
        <v>17</v>
      </c>
      <c r="B218" s="339" t="s">
        <v>410</v>
      </c>
      <c r="C218" s="339" t="s">
        <v>215</v>
      </c>
      <c r="D218" s="389"/>
      <c r="E218" s="408"/>
      <c r="F218" s="542" t="e">
        <f t="shared" si="12"/>
        <v>#DIV/0!</v>
      </c>
      <c r="G218" s="543"/>
      <c r="H218" s="408"/>
      <c r="I218" s="542" t="e">
        <f t="shared" si="13"/>
        <v>#DIV/0!</v>
      </c>
      <c r="J218" s="408"/>
      <c r="K218" s="544"/>
      <c r="L218" s="542" t="e">
        <f>(K218/J218)*100</f>
        <v>#DIV/0!</v>
      </c>
      <c r="M218" s="543"/>
      <c r="N218" s="544"/>
      <c r="O218" s="542" t="e">
        <f>(N218/M218)*100</f>
        <v>#DIV/0!</v>
      </c>
    </row>
    <row r="219" spans="1:15" s="160" customFormat="1" ht="51" hidden="1" x14ac:dyDescent="0.2">
      <c r="A219" s="339" t="s">
        <v>17</v>
      </c>
      <c r="B219" s="199" t="s">
        <v>410</v>
      </c>
      <c r="C219" s="372" t="s">
        <v>316</v>
      </c>
      <c r="D219" s="389"/>
      <c r="E219" s="408"/>
      <c r="F219" s="542" t="e">
        <f t="shared" si="12"/>
        <v>#DIV/0!</v>
      </c>
      <c r="G219" s="543"/>
      <c r="H219" s="408"/>
      <c r="I219" s="542" t="e">
        <f t="shared" si="13"/>
        <v>#DIV/0!</v>
      </c>
      <c r="J219" s="408"/>
      <c r="K219" s="544"/>
      <c r="L219" s="542" t="e">
        <f>(K219/J219)*100</f>
        <v>#DIV/0!</v>
      </c>
      <c r="M219" s="543"/>
      <c r="N219" s="544"/>
      <c r="O219" s="542" t="e">
        <f>(N219/M219)*100</f>
        <v>#DIV/0!</v>
      </c>
    </row>
    <row r="220" spans="1:15" s="160" customFormat="1" ht="38.25" hidden="1" x14ac:dyDescent="0.2">
      <c r="A220" s="82" t="s">
        <v>17</v>
      </c>
      <c r="B220" s="198" t="s">
        <v>317</v>
      </c>
      <c r="C220" s="530" t="s">
        <v>316</v>
      </c>
      <c r="D220" s="524"/>
      <c r="E220" s="525"/>
      <c r="F220" s="391" t="e">
        <f t="shared" si="12"/>
        <v>#DIV/0!</v>
      </c>
      <c r="G220" s="531"/>
      <c r="H220" s="525"/>
      <c r="I220" s="391" t="e">
        <f t="shared" si="13"/>
        <v>#DIV/0!</v>
      </c>
      <c r="J220" s="525"/>
      <c r="K220" s="532"/>
      <c r="L220" s="391" t="e">
        <f t="shared" si="14"/>
        <v>#DIV/0!</v>
      </c>
      <c r="M220" s="531"/>
      <c r="N220" s="532"/>
      <c r="O220" s="391" t="e">
        <f t="shared" si="15"/>
        <v>#DIV/0!</v>
      </c>
    </row>
    <row r="221" spans="1:15" s="160" customFormat="1" ht="38.25" hidden="1" x14ac:dyDescent="0.2">
      <c r="A221" s="82" t="s">
        <v>17</v>
      </c>
      <c r="B221" s="198" t="s">
        <v>317</v>
      </c>
      <c r="C221" s="530" t="s">
        <v>318</v>
      </c>
      <c r="D221" s="524"/>
      <c r="E221" s="532"/>
      <c r="F221" s="391" t="e">
        <f t="shared" si="12"/>
        <v>#DIV/0!</v>
      </c>
      <c r="G221" s="531"/>
      <c r="H221" s="532"/>
      <c r="I221" s="391" t="e">
        <f t="shared" si="13"/>
        <v>#DIV/0!</v>
      </c>
      <c r="J221" s="532"/>
      <c r="K221" s="532"/>
      <c r="L221" s="391" t="e">
        <f t="shared" si="14"/>
        <v>#DIV/0!</v>
      </c>
      <c r="M221" s="531"/>
      <c r="N221" s="532"/>
      <c r="O221" s="391" t="e">
        <f t="shared" si="15"/>
        <v>#DIV/0!</v>
      </c>
    </row>
    <row r="222" spans="1:15" s="75" customFormat="1" ht="51" hidden="1" x14ac:dyDescent="0.2">
      <c r="A222" s="325" t="s">
        <v>17</v>
      </c>
      <c r="B222" s="131" t="s">
        <v>410</v>
      </c>
      <c r="C222" s="131" t="s">
        <v>216</v>
      </c>
      <c r="D222" s="332"/>
      <c r="E222" s="426"/>
      <c r="F222" s="427" t="e">
        <f t="shared" si="12"/>
        <v>#DIV/0!</v>
      </c>
      <c r="G222" s="330"/>
      <c r="H222" s="426"/>
      <c r="I222" s="427" t="e">
        <f t="shared" si="13"/>
        <v>#DIV/0!</v>
      </c>
      <c r="J222" s="426"/>
      <c r="K222" s="426"/>
      <c r="L222" s="427" t="e">
        <f t="shared" si="14"/>
        <v>#DIV/0!</v>
      </c>
      <c r="M222" s="330"/>
      <c r="N222" s="426"/>
      <c r="O222" s="427" t="e">
        <f t="shared" si="15"/>
        <v>#DIV/0!</v>
      </c>
    </row>
    <row r="223" spans="1:15" s="75" customFormat="1" ht="38.25" hidden="1" x14ac:dyDescent="0.2">
      <c r="A223" s="71" t="s">
        <v>17</v>
      </c>
      <c r="B223" s="71" t="s">
        <v>413</v>
      </c>
      <c r="C223" s="71" t="s">
        <v>217</v>
      </c>
      <c r="D223" s="228"/>
      <c r="E223" s="221"/>
      <c r="F223" s="321" t="e">
        <f t="shared" si="12"/>
        <v>#DIV/0!</v>
      </c>
      <c r="G223" s="220"/>
      <c r="H223" s="221"/>
      <c r="I223" s="321" t="e">
        <f t="shared" si="13"/>
        <v>#DIV/0!</v>
      </c>
      <c r="J223" s="221"/>
      <c r="K223" s="221"/>
      <c r="L223" s="321" t="e">
        <f t="shared" si="14"/>
        <v>#DIV/0!</v>
      </c>
      <c r="M223" s="220"/>
      <c r="N223" s="221"/>
      <c r="O223" s="321" t="e">
        <f t="shared" si="15"/>
        <v>#DIV/0!</v>
      </c>
    </row>
    <row r="224" spans="1:15" s="160" customFormat="1" ht="51" hidden="1" x14ac:dyDescent="0.2">
      <c r="A224" s="82" t="s">
        <v>17</v>
      </c>
      <c r="B224" s="82" t="s">
        <v>412</v>
      </c>
      <c r="C224" s="198" t="s">
        <v>319</v>
      </c>
      <c r="D224" s="524"/>
      <c r="E224" s="525"/>
      <c r="F224" s="391" t="e">
        <f t="shared" si="12"/>
        <v>#DIV/0!</v>
      </c>
      <c r="G224" s="524"/>
      <c r="H224" s="525"/>
      <c r="I224" s="391" t="e">
        <f t="shared" si="13"/>
        <v>#DIV/0!</v>
      </c>
      <c r="J224" s="525"/>
      <c r="K224" s="525"/>
      <c r="L224" s="391">
        <v>0</v>
      </c>
      <c r="M224" s="524"/>
      <c r="N224" s="525"/>
      <c r="O224" s="391">
        <v>0</v>
      </c>
    </row>
    <row r="225" spans="1:15" s="160" customFormat="1" ht="51" hidden="1" x14ac:dyDescent="0.2">
      <c r="A225" s="82" t="s">
        <v>17</v>
      </c>
      <c r="B225" s="82" t="s">
        <v>412</v>
      </c>
      <c r="C225" s="198" t="s">
        <v>320</v>
      </c>
      <c r="D225" s="524"/>
      <c r="E225" s="525"/>
      <c r="F225" s="391" t="e">
        <f t="shared" si="12"/>
        <v>#DIV/0!</v>
      </c>
      <c r="G225" s="524"/>
      <c r="H225" s="525"/>
      <c r="I225" s="391" t="e">
        <f t="shared" si="13"/>
        <v>#DIV/0!</v>
      </c>
      <c r="J225" s="525"/>
      <c r="K225" s="525"/>
      <c r="L225" s="391">
        <v>0</v>
      </c>
      <c r="M225" s="524"/>
      <c r="N225" s="525"/>
      <c r="O225" s="391">
        <v>0</v>
      </c>
    </row>
    <row r="226" spans="1:15" s="75" customFormat="1" ht="38.25" hidden="1" x14ac:dyDescent="0.2">
      <c r="A226" s="71" t="s">
        <v>17</v>
      </c>
      <c r="B226" s="60" t="s">
        <v>413</v>
      </c>
      <c r="C226" s="60" t="s">
        <v>321</v>
      </c>
      <c r="D226" s="220"/>
      <c r="E226" s="514"/>
      <c r="F226" s="321" t="e">
        <f t="shared" si="12"/>
        <v>#DIV/0!</v>
      </c>
      <c r="G226" s="220"/>
      <c r="H226" s="514"/>
      <c r="I226" s="321" t="e">
        <f t="shared" si="13"/>
        <v>#DIV/0!</v>
      </c>
      <c r="J226" s="514"/>
      <c r="K226" s="221"/>
      <c r="L226" s="321" t="e">
        <f t="shared" si="14"/>
        <v>#DIV/0!</v>
      </c>
      <c r="M226" s="220"/>
      <c r="N226" s="221"/>
      <c r="O226" s="321" t="e">
        <f t="shared" si="15"/>
        <v>#DIV/0!</v>
      </c>
    </row>
    <row r="227" spans="1:15" s="160" customFormat="1" ht="51" hidden="1" x14ac:dyDescent="0.2">
      <c r="A227" s="82" t="s">
        <v>17</v>
      </c>
      <c r="B227" s="82" t="s">
        <v>412</v>
      </c>
      <c r="C227" s="198" t="s">
        <v>321</v>
      </c>
      <c r="D227" s="524"/>
      <c r="E227" s="523"/>
      <c r="F227" s="391" t="e">
        <f t="shared" si="12"/>
        <v>#DIV/0!</v>
      </c>
      <c r="G227" s="522"/>
      <c r="H227" s="523"/>
      <c r="I227" s="391" t="e">
        <f t="shared" si="13"/>
        <v>#DIV/0!</v>
      </c>
      <c r="J227" s="523"/>
      <c r="K227" s="523"/>
      <c r="L227" s="391">
        <v>0</v>
      </c>
      <c r="M227" s="522"/>
      <c r="N227" s="523"/>
      <c r="O227" s="391">
        <v>0</v>
      </c>
    </row>
    <row r="228" spans="1:15" s="160" customFormat="1" ht="51" hidden="1" x14ac:dyDescent="0.2">
      <c r="A228" s="339" t="s">
        <v>17</v>
      </c>
      <c r="B228" s="339" t="s">
        <v>410</v>
      </c>
      <c r="C228" s="339" t="s">
        <v>218</v>
      </c>
      <c r="D228" s="545"/>
      <c r="E228" s="408"/>
      <c r="F228" s="542" t="e">
        <f t="shared" si="12"/>
        <v>#DIV/0!</v>
      </c>
      <c r="G228" s="545"/>
      <c r="H228" s="408"/>
      <c r="I228" s="542" t="e">
        <f t="shared" si="13"/>
        <v>#DIV/0!</v>
      </c>
      <c r="J228" s="408"/>
      <c r="K228" s="546"/>
      <c r="L228" s="542" t="e">
        <f>(K228/J228)*100</f>
        <v>#DIV/0!</v>
      </c>
      <c r="M228" s="545"/>
      <c r="N228" s="546"/>
      <c r="O228" s="542" t="e">
        <f>(N228/M228)*100</f>
        <v>#DIV/0!</v>
      </c>
    </row>
    <row r="229" spans="1:15" ht="38.25" hidden="1" x14ac:dyDescent="0.2">
      <c r="A229" s="4" t="s">
        <v>17</v>
      </c>
      <c r="B229" s="5" t="s">
        <v>414</v>
      </c>
      <c r="C229" s="4" t="s">
        <v>218</v>
      </c>
      <c r="D229" s="206"/>
      <c r="E229" s="203"/>
      <c r="F229" s="275" t="e">
        <f t="shared" si="12"/>
        <v>#DIV/0!</v>
      </c>
      <c r="G229" s="204"/>
      <c r="H229" s="207"/>
      <c r="I229" s="275" t="e">
        <f t="shared" si="13"/>
        <v>#DIV/0!</v>
      </c>
      <c r="J229" s="207"/>
      <c r="K229" s="207"/>
      <c r="L229" s="275" t="e">
        <f t="shared" si="14"/>
        <v>#DIV/0!</v>
      </c>
      <c r="M229" s="208"/>
      <c r="N229" s="207"/>
      <c r="O229" s="275" t="e">
        <f t="shared" si="15"/>
        <v>#DIV/0!</v>
      </c>
    </row>
    <row r="230" spans="1:15" ht="51" hidden="1" x14ac:dyDescent="0.2">
      <c r="A230" s="4" t="s">
        <v>17</v>
      </c>
      <c r="B230" s="5" t="s">
        <v>415</v>
      </c>
      <c r="C230" s="131" t="s">
        <v>2310</v>
      </c>
      <c r="D230" s="202"/>
      <c r="E230" s="203"/>
      <c r="F230" s="275" t="e">
        <f t="shared" si="12"/>
        <v>#DIV/0!</v>
      </c>
      <c r="G230" s="204"/>
      <c r="H230" s="207"/>
      <c r="I230" s="275" t="e">
        <f t="shared" si="13"/>
        <v>#DIV/0!</v>
      </c>
      <c r="J230" s="207"/>
      <c r="K230" s="207"/>
      <c r="L230" s="275" t="e">
        <f t="shared" si="14"/>
        <v>#DIV/0!</v>
      </c>
      <c r="M230" s="208"/>
      <c r="N230" s="207"/>
      <c r="O230" s="275" t="e">
        <f t="shared" si="15"/>
        <v>#DIV/0!</v>
      </c>
    </row>
    <row r="231" spans="1:15" s="75" customFormat="1" ht="51" hidden="1" x14ac:dyDescent="0.2">
      <c r="A231" s="71" t="s">
        <v>17</v>
      </c>
      <c r="B231" s="71" t="s">
        <v>416</v>
      </c>
      <c r="C231" s="71" t="s">
        <v>219</v>
      </c>
      <c r="D231" s="228"/>
      <c r="E231" s="229"/>
      <c r="F231" s="321" t="e">
        <f t="shared" si="12"/>
        <v>#DIV/0!</v>
      </c>
      <c r="G231" s="228"/>
      <c r="H231" s="229"/>
      <c r="I231" s="321" t="e">
        <f t="shared" si="13"/>
        <v>#DIV/0!</v>
      </c>
      <c r="J231" s="229"/>
      <c r="K231" s="229"/>
      <c r="L231" s="321" t="e">
        <f t="shared" si="14"/>
        <v>#DIV/0!</v>
      </c>
      <c r="M231" s="228"/>
      <c r="N231" s="229"/>
      <c r="O231" s="321" t="e">
        <f t="shared" si="15"/>
        <v>#DIV/0!</v>
      </c>
    </row>
    <row r="232" spans="1:15" s="75" customFormat="1" ht="51" hidden="1" x14ac:dyDescent="0.2">
      <c r="A232" s="325" t="s">
        <v>17</v>
      </c>
      <c r="B232" s="325" t="s">
        <v>410</v>
      </c>
      <c r="C232" s="325" t="s">
        <v>220</v>
      </c>
      <c r="D232" s="330"/>
      <c r="E232" s="426"/>
      <c r="F232" s="427" t="e">
        <f t="shared" si="12"/>
        <v>#DIV/0!</v>
      </c>
      <c r="G232" s="330"/>
      <c r="H232" s="426"/>
      <c r="I232" s="427" t="e">
        <f t="shared" si="13"/>
        <v>#DIV/0!</v>
      </c>
      <c r="J232" s="426"/>
      <c r="K232" s="426"/>
      <c r="L232" s="427" t="e">
        <f t="shared" si="14"/>
        <v>#DIV/0!</v>
      </c>
      <c r="M232" s="330"/>
      <c r="N232" s="426"/>
      <c r="O232" s="427" t="e">
        <f t="shared" si="15"/>
        <v>#DIV/0!</v>
      </c>
    </row>
    <row r="233" spans="1:15" ht="38.25" hidden="1" x14ac:dyDescent="0.2">
      <c r="A233" s="4" t="s">
        <v>17</v>
      </c>
      <c r="B233" s="5" t="s">
        <v>414</v>
      </c>
      <c r="C233" s="4" t="s">
        <v>221</v>
      </c>
      <c r="D233" s="202"/>
      <c r="E233" s="203"/>
      <c r="F233" s="275" t="e">
        <f t="shared" si="12"/>
        <v>#DIV/0!</v>
      </c>
      <c r="G233" s="204"/>
      <c r="H233" s="207"/>
      <c r="I233" s="275" t="e">
        <f t="shared" si="13"/>
        <v>#DIV/0!</v>
      </c>
      <c r="J233" s="207"/>
      <c r="K233" s="207"/>
      <c r="L233" s="275" t="e">
        <f t="shared" si="14"/>
        <v>#DIV/0!</v>
      </c>
      <c r="M233" s="208"/>
      <c r="N233" s="207"/>
      <c r="O233" s="275" t="e">
        <f t="shared" si="15"/>
        <v>#DIV/0!</v>
      </c>
    </row>
    <row r="234" spans="1:15" ht="38.25" hidden="1" x14ac:dyDescent="0.2">
      <c r="A234" s="4" t="s">
        <v>17</v>
      </c>
      <c r="B234" s="84" t="s">
        <v>344</v>
      </c>
      <c r="C234" s="4" t="s">
        <v>222</v>
      </c>
      <c r="D234" s="202"/>
      <c r="E234" s="203"/>
      <c r="F234" s="294" t="e">
        <f t="shared" si="12"/>
        <v>#DIV/0!</v>
      </c>
      <c r="G234" s="208"/>
      <c r="H234" s="207"/>
      <c r="I234" s="294" t="e">
        <f t="shared" si="13"/>
        <v>#DIV/0!</v>
      </c>
      <c r="J234" s="207"/>
      <c r="K234" s="207"/>
      <c r="L234" s="294" t="e">
        <f t="shared" si="14"/>
        <v>#DIV/0!</v>
      </c>
      <c r="M234" s="208"/>
      <c r="N234" s="207"/>
      <c r="O234" s="294" t="e">
        <f t="shared" si="15"/>
        <v>#DIV/0!</v>
      </c>
    </row>
    <row r="235" spans="1:15" ht="51" hidden="1" x14ac:dyDescent="0.2">
      <c r="A235" s="4" t="s">
        <v>17</v>
      </c>
      <c r="B235" s="5" t="s">
        <v>417</v>
      </c>
      <c r="C235" s="4" t="s">
        <v>223</v>
      </c>
      <c r="D235" s="202"/>
      <c r="E235" s="203"/>
      <c r="F235" s="275" t="e">
        <f t="shared" si="12"/>
        <v>#DIV/0!</v>
      </c>
      <c r="G235" s="204"/>
      <c r="H235" s="207"/>
      <c r="I235" s="275" t="e">
        <f t="shared" si="13"/>
        <v>#DIV/0!</v>
      </c>
      <c r="J235" s="207"/>
      <c r="K235" s="207"/>
      <c r="L235" s="275" t="e">
        <f t="shared" si="14"/>
        <v>#DIV/0!</v>
      </c>
      <c r="M235" s="208"/>
      <c r="N235" s="207"/>
      <c r="O235" s="275" t="e">
        <f t="shared" si="15"/>
        <v>#DIV/0!</v>
      </c>
    </row>
    <row r="236" spans="1:15" s="75" customFormat="1" ht="51" hidden="1" x14ac:dyDescent="0.2">
      <c r="A236" s="71" t="s">
        <v>17</v>
      </c>
      <c r="B236" s="71" t="s">
        <v>416</v>
      </c>
      <c r="C236" s="71" t="s">
        <v>224</v>
      </c>
      <c r="D236" s="228"/>
      <c r="E236" s="229"/>
      <c r="F236" s="321" t="e">
        <f t="shared" si="12"/>
        <v>#DIV/0!</v>
      </c>
      <c r="G236" s="228"/>
      <c r="H236" s="229"/>
      <c r="I236" s="321" t="e">
        <f t="shared" si="13"/>
        <v>#DIV/0!</v>
      </c>
      <c r="J236" s="229"/>
      <c r="K236" s="229"/>
      <c r="L236" s="321" t="e">
        <f t="shared" si="14"/>
        <v>#DIV/0!</v>
      </c>
      <c r="M236" s="228"/>
      <c r="N236" s="229"/>
      <c r="O236" s="321" t="e">
        <f t="shared" si="15"/>
        <v>#DIV/0!</v>
      </c>
    </row>
    <row r="237" spans="1:15" hidden="1" x14ac:dyDescent="0.2">
      <c r="A237" s="4"/>
      <c r="B237" s="5"/>
      <c r="C237" s="4"/>
      <c r="D237" s="202"/>
      <c r="E237" s="203"/>
      <c r="F237" s="275"/>
      <c r="G237" s="204"/>
      <c r="H237" s="207"/>
      <c r="I237" s="275"/>
      <c r="J237" s="207"/>
      <c r="K237" s="207"/>
      <c r="L237" s="275"/>
      <c r="M237" s="208"/>
      <c r="N237" s="207"/>
      <c r="O237" s="275"/>
    </row>
    <row r="238" spans="1:15" ht="51" hidden="1" x14ac:dyDescent="0.2">
      <c r="A238" s="4" t="s">
        <v>17</v>
      </c>
      <c r="B238" s="5" t="s">
        <v>415</v>
      </c>
      <c r="C238" s="4" t="s">
        <v>225</v>
      </c>
      <c r="D238" s="213"/>
      <c r="E238" s="203"/>
      <c r="F238" s="275" t="e">
        <f t="shared" si="12"/>
        <v>#DIV/0!</v>
      </c>
      <c r="G238" s="204"/>
      <c r="H238" s="207"/>
      <c r="I238" s="275" t="e">
        <f t="shared" si="13"/>
        <v>#DIV/0!</v>
      </c>
      <c r="J238" s="207"/>
      <c r="K238" s="207"/>
      <c r="L238" s="275" t="e">
        <f t="shared" si="14"/>
        <v>#DIV/0!</v>
      </c>
      <c r="M238" s="208"/>
      <c r="N238" s="207"/>
      <c r="O238" s="275" t="e">
        <f t="shared" si="15"/>
        <v>#DIV/0!</v>
      </c>
    </row>
    <row r="239" spans="1:15" s="75" customFormat="1" ht="51" hidden="1" x14ac:dyDescent="0.2">
      <c r="A239" s="325" t="s">
        <v>17</v>
      </c>
      <c r="B239" s="325" t="s">
        <v>410</v>
      </c>
      <c r="C239" s="325" t="s">
        <v>226</v>
      </c>
      <c r="D239" s="330"/>
      <c r="E239" s="405"/>
      <c r="F239" s="427" t="e">
        <f t="shared" si="12"/>
        <v>#DIV/0!</v>
      </c>
      <c r="G239" s="330"/>
      <c r="H239" s="405"/>
      <c r="I239" s="427" t="e">
        <f t="shared" si="13"/>
        <v>#DIV/0!</v>
      </c>
      <c r="J239" s="405"/>
      <c r="K239" s="426"/>
      <c r="L239" s="427" t="e">
        <f t="shared" si="14"/>
        <v>#DIV/0!</v>
      </c>
      <c r="M239" s="330"/>
      <c r="N239" s="426"/>
      <c r="O239" s="427" t="e">
        <f t="shared" si="15"/>
        <v>#DIV/0!</v>
      </c>
    </row>
    <row r="240" spans="1:15" s="75" customFormat="1" ht="51" hidden="1" x14ac:dyDescent="0.2">
      <c r="A240" s="71" t="s">
        <v>17</v>
      </c>
      <c r="B240" s="71" t="s">
        <v>416</v>
      </c>
      <c r="C240" s="71" t="s">
        <v>226</v>
      </c>
      <c r="D240" s="537"/>
      <c r="E240" s="229"/>
      <c r="F240" s="321" t="e">
        <f t="shared" si="12"/>
        <v>#DIV/0!</v>
      </c>
      <c r="G240" s="228"/>
      <c r="H240" s="229"/>
      <c r="I240" s="321" t="e">
        <f t="shared" si="13"/>
        <v>#DIV/0!</v>
      </c>
      <c r="J240" s="229"/>
      <c r="K240" s="229"/>
      <c r="L240" s="321" t="e">
        <f t="shared" si="14"/>
        <v>#DIV/0!</v>
      </c>
      <c r="M240" s="228"/>
      <c r="N240" s="229"/>
      <c r="O240" s="321" t="e">
        <f t="shared" si="15"/>
        <v>#DIV/0!</v>
      </c>
    </row>
    <row r="241" spans="1:15" s="365" customFormat="1" ht="38.25" hidden="1" x14ac:dyDescent="0.2">
      <c r="A241" s="82" t="s">
        <v>17</v>
      </c>
      <c r="B241" s="198" t="s">
        <v>317</v>
      </c>
      <c r="C241" s="82" t="s">
        <v>227</v>
      </c>
      <c r="D241" s="392"/>
      <c r="E241" s="390"/>
      <c r="F241" s="391" t="e">
        <f t="shared" si="12"/>
        <v>#DIV/0!</v>
      </c>
      <c r="G241" s="392"/>
      <c r="H241" s="390"/>
      <c r="I241" s="391" t="e">
        <f t="shared" si="13"/>
        <v>#DIV/0!</v>
      </c>
      <c r="J241" s="390"/>
      <c r="K241" s="390"/>
      <c r="L241" s="391" t="e">
        <f t="shared" si="14"/>
        <v>#DIV/0!</v>
      </c>
      <c r="M241" s="392"/>
      <c r="N241" s="390"/>
      <c r="O241" s="391" t="e">
        <f t="shared" si="15"/>
        <v>#DIV/0!</v>
      </c>
    </row>
    <row r="242" spans="1:15" s="75" customFormat="1" ht="51" hidden="1" x14ac:dyDescent="0.2">
      <c r="A242" s="71" t="s">
        <v>17</v>
      </c>
      <c r="B242" s="71" t="s">
        <v>416</v>
      </c>
      <c r="C242" s="71" t="s">
        <v>228</v>
      </c>
      <c r="D242" s="228"/>
      <c r="E242" s="229"/>
      <c r="F242" s="321" t="e">
        <f t="shared" si="12"/>
        <v>#DIV/0!</v>
      </c>
      <c r="G242" s="228"/>
      <c r="H242" s="229"/>
      <c r="I242" s="321" t="e">
        <f t="shared" si="13"/>
        <v>#DIV/0!</v>
      </c>
      <c r="J242" s="229"/>
      <c r="K242" s="229"/>
      <c r="L242" s="321" t="e">
        <f t="shared" si="14"/>
        <v>#DIV/0!</v>
      </c>
      <c r="M242" s="228"/>
      <c r="N242" s="229"/>
      <c r="O242" s="321" t="e">
        <f t="shared" si="15"/>
        <v>#DIV/0!</v>
      </c>
    </row>
    <row r="243" spans="1:15" s="365" customFormat="1" ht="38.25" hidden="1" x14ac:dyDescent="0.2">
      <c r="A243" s="82" t="s">
        <v>17</v>
      </c>
      <c r="B243" s="198" t="s">
        <v>317</v>
      </c>
      <c r="C243" s="82" t="s">
        <v>229</v>
      </c>
      <c r="D243" s="392"/>
      <c r="E243" s="390"/>
      <c r="F243" s="391" t="e">
        <f t="shared" si="12"/>
        <v>#DIV/0!</v>
      </c>
      <c r="G243" s="392"/>
      <c r="H243" s="390"/>
      <c r="I243" s="391" t="e">
        <f t="shared" si="13"/>
        <v>#DIV/0!</v>
      </c>
      <c r="J243" s="390"/>
      <c r="K243" s="390"/>
      <c r="L243" s="391" t="e">
        <f t="shared" si="14"/>
        <v>#DIV/0!</v>
      </c>
      <c r="M243" s="392"/>
      <c r="N243" s="390"/>
      <c r="O243" s="391" t="e">
        <f t="shared" si="15"/>
        <v>#DIV/0!</v>
      </c>
    </row>
    <row r="244" spans="1:15" s="75" customFormat="1" ht="51" hidden="1" x14ac:dyDescent="0.2">
      <c r="A244" s="71" t="s">
        <v>17</v>
      </c>
      <c r="B244" s="71" t="s">
        <v>416</v>
      </c>
      <c r="C244" s="71" t="s">
        <v>230</v>
      </c>
      <c r="D244" s="228"/>
      <c r="E244" s="229"/>
      <c r="F244" s="321" t="e">
        <f t="shared" si="12"/>
        <v>#DIV/0!</v>
      </c>
      <c r="G244" s="228"/>
      <c r="H244" s="229"/>
      <c r="I244" s="321" t="e">
        <f t="shared" si="13"/>
        <v>#DIV/0!</v>
      </c>
      <c r="J244" s="229"/>
      <c r="K244" s="229"/>
      <c r="L244" s="321" t="e">
        <f t="shared" si="14"/>
        <v>#DIV/0!</v>
      </c>
      <c r="M244" s="228"/>
      <c r="N244" s="229"/>
      <c r="O244" s="321" t="e">
        <f t="shared" si="15"/>
        <v>#DIV/0!</v>
      </c>
    </row>
    <row r="245" spans="1:15" s="75" customFormat="1" ht="51" hidden="1" x14ac:dyDescent="0.2">
      <c r="A245" s="71" t="s">
        <v>17</v>
      </c>
      <c r="B245" s="71" t="s">
        <v>416</v>
      </c>
      <c r="C245" s="71" t="s">
        <v>231</v>
      </c>
      <c r="D245" s="228"/>
      <c r="E245" s="229"/>
      <c r="F245" s="321" t="e">
        <f t="shared" si="12"/>
        <v>#DIV/0!</v>
      </c>
      <c r="G245" s="228"/>
      <c r="H245" s="229"/>
      <c r="I245" s="321" t="e">
        <f t="shared" si="13"/>
        <v>#DIV/0!</v>
      </c>
      <c r="J245" s="229"/>
      <c r="K245" s="229"/>
      <c r="L245" s="321" t="e">
        <f t="shared" si="14"/>
        <v>#DIV/0!</v>
      </c>
      <c r="M245" s="228"/>
      <c r="N245" s="229"/>
      <c r="O245" s="321" t="e">
        <f t="shared" si="15"/>
        <v>#DIV/0!</v>
      </c>
    </row>
    <row r="246" spans="1:15" s="75" customFormat="1" ht="38.25" hidden="1" x14ac:dyDescent="0.2">
      <c r="A246" s="71" t="s">
        <v>17</v>
      </c>
      <c r="B246" s="71" t="s">
        <v>418</v>
      </c>
      <c r="C246" s="71" t="s">
        <v>232</v>
      </c>
      <c r="D246" s="228"/>
      <c r="E246" s="229"/>
      <c r="F246" s="321" t="e">
        <f>(E246/D246)*100</f>
        <v>#DIV/0!</v>
      </c>
      <c r="G246" s="228"/>
      <c r="H246" s="229"/>
      <c r="I246" s="321" t="e">
        <f t="shared" si="13"/>
        <v>#DIV/0!</v>
      </c>
      <c r="J246" s="229"/>
      <c r="K246" s="229"/>
      <c r="L246" s="321" t="e">
        <f t="shared" si="14"/>
        <v>#DIV/0!</v>
      </c>
      <c r="M246" s="228"/>
      <c r="N246" s="229"/>
      <c r="O246" s="321" t="e">
        <f t="shared" si="15"/>
        <v>#DIV/0!</v>
      </c>
    </row>
    <row r="247" spans="1:15" s="75" customFormat="1" ht="38.25" hidden="1" x14ac:dyDescent="0.2">
      <c r="A247" s="71" t="s">
        <v>15</v>
      </c>
      <c r="B247" s="71" t="s">
        <v>420</v>
      </c>
      <c r="C247" s="71" t="s">
        <v>233</v>
      </c>
      <c r="D247" s="228"/>
      <c r="E247" s="455"/>
      <c r="F247" s="321" t="e">
        <f>(E247/D247)*100</f>
        <v>#DIV/0!</v>
      </c>
      <c r="G247" s="228"/>
      <c r="H247" s="455"/>
      <c r="I247" s="321" t="e">
        <f t="shared" si="13"/>
        <v>#DIV/0!</v>
      </c>
      <c r="J247" s="556"/>
      <c r="K247" s="229"/>
      <c r="L247" s="321" t="e">
        <f t="shared" si="14"/>
        <v>#DIV/0!</v>
      </c>
      <c r="M247" s="228"/>
      <c r="N247" s="229"/>
      <c r="O247" s="321" t="e">
        <f t="shared" si="15"/>
        <v>#DIV/0!</v>
      </c>
    </row>
    <row r="248" spans="1:15" ht="38.25" hidden="1" x14ac:dyDescent="0.2">
      <c r="A248" s="4" t="s">
        <v>15</v>
      </c>
      <c r="B248" s="5" t="s">
        <v>414</v>
      </c>
      <c r="C248" s="4" t="s">
        <v>233</v>
      </c>
      <c r="D248" s="206"/>
      <c r="E248" s="203"/>
      <c r="F248" s="275" t="e">
        <f t="shared" si="12"/>
        <v>#DIV/0!</v>
      </c>
      <c r="G248" s="204"/>
      <c r="H248" s="207"/>
      <c r="I248" s="275" t="e">
        <f t="shared" si="13"/>
        <v>#DIV/0!</v>
      </c>
      <c r="J248" s="207"/>
      <c r="K248" s="207"/>
      <c r="L248" s="275" t="e">
        <f t="shared" si="14"/>
        <v>#DIV/0!</v>
      </c>
      <c r="M248" s="208"/>
      <c r="N248" s="207"/>
      <c r="O248" s="275" t="e">
        <f t="shared" si="15"/>
        <v>#DIV/0!</v>
      </c>
    </row>
    <row r="249" spans="1:15" s="75" customFormat="1" ht="38.25" hidden="1" x14ac:dyDescent="0.2">
      <c r="A249" s="71" t="s">
        <v>15</v>
      </c>
      <c r="B249" s="71" t="s">
        <v>420</v>
      </c>
      <c r="C249" s="71" t="s">
        <v>234</v>
      </c>
      <c r="D249" s="228"/>
      <c r="E249" s="229"/>
      <c r="F249" s="321" t="e">
        <f t="shared" si="12"/>
        <v>#DIV/0!</v>
      </c>
      <c r="G249" s="228"/>
      <c r="H249" s="229"/>
      <c r="I249" s="321" t="e">
        <f t="shared" si="13"/>
        <v>#DIV/0!</v>
      </c>
      <c r="J249" s="229"/>
      <c r="K249" s="229"/>
      <c r="L249" s="321" t="e">
        <f t="shared" si="14"/>
        <v>#DIV/0!</v>
      </c>
      <c r="M249" s="228"/>
      <c r="N249" s="229"/>
      <c r="O249" s="321" t="e">
        <f t="shared" si="15"/>
        <v>#DIV/0!</v>
      </c>
    </row>
    <row r="250" spans="1:15" s="75" customFormat="1" ht="51" hidden="1" x14ac:dyDescent="0.2">
      <c r="A250" s="325" t="s">
        <v>15</v>
      </c>
      <c r="B250" s="325" t="s">
        <v>410</v>
      </c>
      <c r="C250" s="325" t="s">
        <v>235</v>
      </c>
      <c r="D250" s="330"/>
      <c r="E250" s="426"/>
      <c r="F250" s="427" t="e">
        <f t="shared" si="12"/>
        <v>#DIV/0!</v>
      </c>
      <c r="G250" s="330"/>
      <c r="H250" s="426"/>
      <c r="I250" s="427" t="e">
        <f t="shared" si="13"/>
        <v>#DIV/0!</v>
      </c>
      <c r="J250" s="426"/>
      <c r="K250" s="426"/>
      <c r="L250" s="427" t="e">
        <f t="shared" si="14"/>
        <v>#DIV/0!</v>
      </c>
      <c r="M250" s="330"/>
      <c r="N250" s="426"/>
      <c r="O250" s="427" t="e">
        <f t="shared" si="15"/>
        <v>#DIV/0!</v>
      </c>
    </row>
    <row r="251" spans="1:15" ht="38.25" hidden="1" x14ac:dyDescent="0.2">
      <c r="A251" s="4" t="s">
        <v>15</v>
      </c>
      <c r="B251" s="5" t="s">
        <v>414</v>
      </c>
      <c r="C251" s="4" t="s">
        <v>236</v>
      </c>
      <c r="D251" s="202"/>
      <c r="E251" s="203"/>
      <c r="F251" s="275" t="e">
        <f t="shared" si="12"/>
        <v>#DIV/0!</v>
      </c>
      <c r="G251" s="204"/>
      <c r="H251" s="207"/>
      <c r="I251" s="275" t="e">
        <f t="shared" si="13"/>
        <v>#DIV/0!</v>
      </c>
      <c r="J251" s="207"/>
      <c r="K251" s="207"/>
      <c r="L251" s="275" t="e">
        <f t="shared" si="14"/>
        <v>#DIV/0!</v>
      </c>
      <c r="M251" s="208"/>
      <c r="N251" s="207"/>
      <c r="O251" s="275" t="e">
        <f t="shared" si="15"/>
        <v>#DIV/0!</v>
      </c>
    </row>
    <row r="252" spans="1:15" ht="38.25" hidden="1" x14ac:dyDescent="0.2">
      <c r="A252" s="4" t="s">
        <v>15</v>
      </c>
      <c r="B252" s="5" t="s">
        <v>414</v>
      </c>
      <c r="C252" s="4" t="s">
        <v>237</v>
      </c>
      <c r="D252" s="202"/>
      <c r="E252" s="203"/>
      <c r="F252" s="275" t="e">
        <f t="shared" si="12"/>
        <v>#DIV/0!</v>
      </c>
      <c r="G252" s="204"/>
      <c r="H252" s="207"/>
      <c r="I252" s="275" t="e">
        <f t="shared" si="13"/>
        <v>#DIV/0!</v>
      </c>
      <c r="J252" s="207"/>
      <c r="K252" s="207"/>
      <c r="L252" s="275" t="e">
        <f t="shared" si="14"/>
        <v>#DIV/0!</v>
      </c>
      <c r="M252" s="208"/>
      <c r="N252" s="207"/>
      <c r="O252" s="275" t="e">
        <f t="shared" si="15"/>
        <v>#DIV/0!</v>
      </c>
    </row>
    <row r="253" spans="1:15" ht="38.25" hidden="1" x14ac:dyDescent="0.2">
      <c r="A253" s="4" t="s">
        <v>15</v>
      </c>
      <c r="B253" s="5" t="s">
        <v>414</v>
      </c>
      <c r="C253" s="4" t="s">
        <v>238</v>
      </c>
      <c r="D253" s="202"/>
      <c r="E253" s="203"/>
      <c r="F253" s="275" t="e">
        <f t="shared" si="12"/>
        <v>#DIV/0!</v>
      </c>
      <c r="G253" s="204"/>
      <c r="H253" s="207"/>
      <c r="I253" s="275" t="e">
        <f t="shared" si="13"/>
        <v>#DIV/0!</v>
      </c>
      <c r="J253" s="207"/>
      <c r="K253" s="207"/>
      <c r="L253" s="275" t="e">
        <f t="shared" si="14"/>
        <v>#DIV/0!</v>
      </c>
      <c r="M253" s="208"/>
      <c r="N253" s="207"/>
      <c r="O253" s="275" t="e">
        <f t="shared" si="15"/>
        <v>#DIV/0!</v>
      </c>
    </row>
    <row r="254" spans="1:15" s="75" customFormat="1" ht="51" hidden="1" x14ac:dyDescent="0.2">
      <c r="A254" s="71" t="s">
        <v>15</v>
      </c>
      <c r="B254" s="71" t="s">
        <v>421</v>
      </c>
      <c r="C254" s="71" t="s">
        <v>239</v>
      </c>
      <c r="D254" s="228"/>
      <c r="E254" s="229"/>
      <c r="F254" s="321" t="e">
        <f t="shared" si="12"/>
        <v>#DIV/0!</v>
      </c>
      <c r="G254" s="228"/>
      <c r="H254" s="229"/>
      <c r="I254" s="321" t="e">
        <f t="shared" si="13"/>
        <v>#DIV/0!</v>
      </c>
      <c r="J254" s="229"/>
      <c r="K254" s="229"/>
      <c r="L254" s="321" t="e">
        <f t="shared" si="14"/>
        <v>#DIV/0!</v>
      </c>
      <c r="M254" s="228"/>
      <c r="N254" s="229"/>
      <c r="O254" s="321" t="e">
        <f t="shared" si="15"/>
        <v>#DIV/0!</v>
      </c>
    </row>
    <row r="255" spans="1:15" s="75" customFormat="1" ht="51" hidden="1" x14ac:dyDescent="0.2">
      <c r="A255" s="71" t="s">
        <v>15</v>
      </c>
      <c r="B255" s="71" t="s">
        <v>421</v>
      </c>
      <c r="C255" s="71" t="s">
        <v>240</v>
      </c>
      <c r="D255" s="228"/>
      <c r="E255" s="229"/>
      <c r="F255" s="321" t="e">
        <f t="shared" si="12"/>
        <v>#DIV/0!</v>
      </c>
      <c r="G255" s="228"/>
      <c r="H255" s="229"/>
      <c r="I255" s="321" t="e">
        <f t="shared" si="13"/>
        <v>#DIV/0!</v>
      </c>
      <c r="J255" s="229"/>
      <c r="K255" s="229"/>
      <c r="L255" s="321" t="e">
        <f t="shared" si="14"/>
        <v>#DIV/0!</v>
      </c>
      <c r="M255" s="228"/>
      <c r="N255" s="229"/>
      <c r="O255" s="321" t="e">
        <f t="shared" si="15"/>
        <v>#DIV/0!</v>
      </c>
    </row>
    <row r="256" spans="1:15" ht="38.25" hidden="1" x14ac:dyDescent="0.2">
      <c r="A256" s="4" t="s">
        <v>15</v>
      </c>
      <c r="B256" s="5" t="s">
        <v>414</v>
      </c>
      <c r="C256" s="4" t="s">
        <v>241</v>
      </c>
      <c r="D256" s="202"/>
      <c r="E256" s="203"/>
      <c r="F256" s="275" t="e">
        <f t="shared" si="12"/>
        <v>#DIV/0!</v>
      </c>
      <c r="G256" s="204"/>
      <c r="H256" s="207"/>
      <c r="I256" s="275" t="e">
        <f t="shared" si="13"/>
        <v>#DIV/0!</v>
      </c>
      <c r="J256" s="207"/>
      <c r="K256" s="207"/>
      <c r="L256" s="275" t="e">
        <f t="shared" si="14"/>
        <v>#DIV/0!</v>
      </c>
      <c r="M256" s="208"/>
      <c r="N256" s="207"/>
      <c r="O256" s="275" t="e">
        <f t="shared" si="15"/>
        <v>#DIV/0!</v>
      </c>
    </row>
    <row r="257" spans="1:15" ht="38.25" hidden="1" x14ac:dyDescent="0.2">
      <c r="A257" s="4" t="s">
        <v>15</v>
      </c>
      <c r="B257" s="5" t="s">
        <v>414</v>
      </c>
      <c r="C257" s="4" t="s">
        <v>242</v>
      </c>
      <c r="D257" s="202"/>
      <c r="E257" s="203"/>
      <c r="F257" s="275" t="e">
        <f t="shared" ref="F257:F320" si="17">(E257/D257)*100</f>
        <v>#DIV/0!</v>
      </c>
      <c r="G257" s="204"/>
      <c r="H257" s="207"/>
      <c r="I257" s="275" t="e">
        <f t="shared" ref="I257:I320" si="18">(H257/G257)*100</f>
        <v>#DIV/0!</v>
      </c>
      <c r="J257" s="207"/>
      <c r="K257" s="207"/>
      <c r="L257" s="275" t="e">
        <f t="shared" ref="L257:L320" si="19">(K257/J257)*100</f>
        <v>#DIV/0!</v>
      </c>
      <c r="M257" s="208"/>
      <c r="N257" s="207"/>
      <c r="O257" s="275" t="e">
        <f t="shared" ref="O257:O320" si="20">(N257/M257)*100</f>
        <v>#DIV/0!</v>
      </c>
    </row>
    <row r="258" spans="1:15" ht="63.75" hidden="1" x14ac:dyDescent="0.2">
      <c r="A258" s="4" t="s">
        <v>15</v>
      </c>
      <c r="B258" s="5" t="s">
        <v>419</v>
      </c>
      <c r="C258" s="4" t="s">
        <v>243</v>
      </c>
      <c r="D258" s="228"/>
      <c r="E258" s="229"/>
      <c r="F258" s="321" t="e">
        <f t="shared" si="17"/>
        <v>#DIV/0!</v>
      </c>
      <c r="G258" s="228"/>
      <c r="H258" s="229"/>
      <c r="I258" s="321" t="e">
        <f t="shared" si="18"/>
        <v>#DIV/0!</v>
      </c>
      <c r="J258" s="229"/>
      <c r="K258" s="229"/>
      <c r="L258" s="321" t="e">
        <f t="shared" si="19"/>
        <v>#DIV/0!</v>
      </c>
      <c r="M258" s="228"/>
      <c r="N258" s="229"/>
      <c r="O258" s="321" t="e">
        <f t="shared" si="20"/>
        <v>#DIV/0!</v>
      </c>
    </row>
    <row r="259" spans="1:15" s="75" customFormat="1" ht="38.25" hidden="1" x14ac:dyDescent="0.2">
      <c r="A259" s="71" t="s">
        <v>15</v>
      </c>
      <c r="B259" s="71" t="s">
        <v>420</v>
      </c>
      <c r="C259" s="71" t="s">
        <v>244</v>
      </c>
      <c r="D259" s="228"/>
      <c r="E259" s="229"/>
      <c r="F259" s="321" t="e">
        <f t="shared" si="17"/>
        <v>#DIV/0!</v>
      </c>
      <c r="G259" s="228"/>
      <c r="H259" s="229"/>
      <c r="I259" s="321" t="e">
        <f t="shared" si="18"/>
        <v>#DIV/0!</v>
      </c>
      <c r="J259" s="229"/>
      <c r="K259" s="229"/>
      <c r="L259" s="321" t="e">
        <f t="shared" si="19"/>
        <v>#DIV/0!</v>
      </c>
      <c r="M259" s="228"/>
      <c r="N259" s="229"/>
      <c r="O259" s="321" t="e">
        <f t="shared" si="20"/>
        <v>#DIV/0!</v>
      </c>
    </row>
    <row r="260" spans="1:15" s="365" customFormat="1" ht="51" hidden="1" x14ac:dyDescent="0.2">
      <c r="A260" s="82" t="s">
        <v>15</v>
      </c>
      <c r="B260" s="82" t="s">
        <v>422</v>
      </c>
      <c r="C260" s="82" t="s">
        <v>245</v>
      </c>
      <c r="D260" s="392"/>
      <c r="E260" s="407"/>
      <c r="F260" s="391" t="e">
        <f>(E260/D260)*100</f>
        <v>#DIV/0!</v>
      </c>
      <c r="G260" s="392"/>
      <c r="H260" s="407"/>
      <c r="I260" s="391" t="e">
        <f t="shared" si="18"/>
        <v>#DIV/0!</v>
      </c>
      <c r="J260" s="407"/>
      <c r="K260" s="390"/>
      <c r="L260" s="391" t="e">
        <f t="shared" si="19"/>
        <v>#DIV/0!</v>
      </c>
      <c r="M260" s="392"/>
      <c r="N260" s="390"/>
      <c r="O260" s="391" t="e">
        <f t="shared" si="20"/>
        <v>#DIV/0!</v>
      </c>
    </row>
    <row r="261" spans="1:15" s="75" customFormat="1" ht="38.25" hidden="1" x14ac:dyDescent="0.2">
      <c r="A261" s="71" t="s">
        <v>15</v>
      </c>
      <c r="B261" s="71" t="s">
        <v>418</v>
      </c>
      <c r="C261" s="71" t="s">
        <v>245</v>
      </c>
      <c r="D261" s="388"/>
      <c r="E261" s="229"/>
      <c r="F261" s="321" t="e">
        <f t="shared" si="17"/>
        <v>#DIV/0!</v>
      </c>
      <c r="G261" s="228"/>
      <c r="H261" s="229"/>
      <c r="I261" s="321" t="e">
        <f t="shared" si="18"/>
        <v>#DIV/0!</v>
      </c>
      <c r="J261" s="229"/>
      <c r="K261" s="229"/>
      <c r="L261" s="321" t="e">
        <f t="shared" si="19"/>
        <v>#DIV/0!</v>
      </c>
      <c r="M261" s="228"/>
      <c r="N261" s="229"/>
      <c r="O261" s="321" t="e">
        <f t="shared" si="20"/>
        <v>#DIV/0!</v>
      </c>
    </row>
    <row r="262" spans="1:15" s="75" customFormat="1" ht="38.25" hidden="1" x14ac:dyDescent="0.2">
      <c r="A262" s="71" t="s">
        <v>5</v>
      </c>
      <c r="B262" s="71" t="s">
        <v>423</v>
      </c>
      <c r="C262" s="71" t="s">
        <v>246</v>
      </c>
      <c r="D262" s="228"/>
      <c r="E262" s="229"/>
      <c r="F262" s="321" t="e">
        <f t="shared" si="17"/>
        <v>#DIV/0!</v>
      </c>
      <c r="G262" s="228"/>
      <c r="H262" s="229"/>
      <c r="I262" s="321" t="e">
        <f t="shared" si="18"/>
        <v>#DIV/0!</v>
      </c>
      <c r="J262" s="229"/>
      <c r="K262" s="229"/>
      <c r="L262" s="321" t="e">
        <f t="shared" si="19"/>
        <v>#DIV/0!</v>
      </c>
      <c r="M262" s="228"/>
      <c r="N262" s="229"/>
      <c r="O262" s="321" t="e">
        <f t="shared" si="20"/>
        <v>#DIV/0!</v>
      </c>
    </row>
    <row r="263" spans="1:15" s="75" customFormat="1" ht="38.25" hidden="1" x14ac:dyDescent="0.2">
      <c r="A263" s="71" t="s">
        <v>5</v>
      </c>
      <c r="B263" s="71" t="s">
        <v>423</v>
      </c>
      <c r="C263" s="71" t="s">
        <v>247</v>
      </c>
      <c r="D263" s="228"/>
      <c r="E263" s="229"/>
      <c r="F263" s="321" t="e">
        <f t="shared" si="17"/>
        <v>#DIV/0!</v>
      </c>
      <c r="G263" s="228"/>
      <c r="H263" s="229"/>
      <c r="I263" s="321" t="e">
        <f t="shared" si="18"/>
        <v>#DIV/0!</v>
      </c>
      <c r="J263" s="229"/>
      <c r="K263" s="229"/>
      <c r="L263" s="321" t="e">
        <f t="shared" si="19"/>
        <v>#DIV/0!</v>
      </c>
      <c r="M263" s="228"/>
      <c r="N263" s="229"/>
      <c r="O263" s="321" t="e">
        <f t="shared" si="20"/>
        <v>#DIV/0!</v>
      </c>
    </row>
    <row r="264" spans="1:15" s="75" customFormat="1" ht="38.25" hidden="1" x14ac:dyDescent="0.2">
      <c r="A264" s="71" t="s">
        <v>5</v>
      </c>
      <c r="B264" s="71" t="s">
        <v>423</v>
      </c>
      <c r="C264" s="71" t="s">
        <v>248</v>
      </c>
      <c r="D264" s="228"/>
      <c r="E264" s="229"/>
      <c r="F264" s="321" t="e">
        <f t="shared" si="17"/>
        <v>#DIV/0!</v>
      </c>
      <c r="G264" s="228"/>
      <c r="H264" s="229"/>
      <c r="I264" s="321" t="e">
        <f t="shared" si="18"/>
        <v>#DIV/0!</v>
      </c>
      <c r="J264" s="229"/>
      <c r="K264" s="229"/>
      <c r="L264" s="321" t="e">
        <f t="shared" si="19"/>
        <v>#DIV/0!</v>
      </c>
      <c r="M264" s="228"/>
      <c r="N264" s="229"/>
      <c r="O264" s="321" t="e">
        <f t="shared" si="20"/>
        <v>#DIV/0!</v>
      </c>
    </row>
    <row r="265" spans="1:15" s="75" customFormat="1" ht="38.25" hidden="1" x14ac:dyDescent="0.2">
      <c r="A265" s="71" t="s">
        <v>5</v>
      </c>
      <c r="B265" s="71" t="s">
        <v>423</v>
      </c>
      <c r="C265" s="71" t="s">
        <v>249</v>
      </c>
      <c r="D265" s="228"/>
      <c r="E265" s="229"/>
      <c r="F265" s="321" t="e">
        <f t="shared" si="17"/>
        <v>#DIV/0!</v>
      </c>
      <c r="G265" s="228"/>
      <c r="H265" s="229"/>
      <c r="I265" s="321" t="e">
        <f t="shared" si="18"/>
        <v>#DIV/0!</v>
      </c>
      <c r="J265" s="229"/>
      <c r="K265" s="229"/>
      <c r="L265" s="321" t="e">
        <f t="shared" si="19"/>
        <v>#DIV/0!</v>
      </c>
      <c r="M265" s="228"/>
      <c r="N265" s="229"/>
      <c r="O265" s="321" t="e">
        <f t="shared" si="20"/>
        <v>#DIV/0!</v>
      </c>
    </row>
    <row r="266" spans="1:15" s="75" customFormat="1" ht="38.25" hidden="1" x14ac:dyDescent="0.2">
      <c r="A266" s="71" t="s">
        <v>5</v>
      </c>
      <c r="B266" s="71" t="s">
        <v>423</v>
      </c>
      <c r="C266" s="71" t="s">
        <v>250</v>
      </c>
      <c r="D266" s="228"/>
      <c r="E266" s="229"/>
      <c r="F266" s="321" t="e">
        <f t="shared" si="17"/>
        <v>#DIV/0!</v>
      </c>
      <c r="G266" s="228"/>
      <c r="H266" s="229"/>
      <c r="I266" s="321" t="e">
        <f t="shared" si="18"/>
        <v>#DIV/0!</v>
      </c>
      <c r="J266" s="229"/>
      <c r="K266" s="229"/>
      <c r="L266" s="321" t="e">
        <f t="shared" si="19"/>
        <v>#DIV/0!</v>
      </c>
      <c r="M266" s="228"/>
      <c r="N266" s="229"/>
      <c r="O266" s="321" t="e">
        <f t="shared" si="20"/>
        <v>#DIV/0!</v>
      </c>
    </row>
    <row r="267" spans="1:15" s="75" customFormat="1" ht="38.25" hidden="1" x14ac:dyDescent="0.2">
      <c r="A267" s="71" t="s">
        <v>5</v>
      </c>
      <c r="B267" s="71" t="s">
        <v>423</v>
      </c>
      <c r="C267" s="71" t="s">
        <v>251</v>
      </c>
      <c r="D267" s="228"/>
      <c r="E267" s="229"/>
      <c r="F267" s="321" t="e">
        <f t="shared" si="17"/>
        <v>#DIV/0!</v>
      </c>
      <c r="G267" s="228"/>
      <c r="H267" s="229"/>
      <c r="I267" s="321" t="e">
        <f t="shared" si="18"/>
        <v>#DIV/0!</v>
      </c>
      <c r="J267" s="229"/>
      <c r="K267" s="229"/>
      <c r="L267" s="321" t="e">
        <f t="shared" si="19"/>
        <v>#DIV/0!</v>
      </c>
      <c r="M267" s="228"/>
      <c r="N267" s="229"/>
      <c r="O267" s="321" t="e">
        <f t="shared" si="20"/>
        <v>#DIV/0!</v>
      </c>
    </row>
    <row r="268" spans="1:15" s="75" customFormat="1" ht="38.25" hidden="1" x14ac:dyDescent="0.2">
      <c r="A268" s="71" t="s">
        <v>5</v>
      </c>
      <c r="B268" s="71" t="s">
        <v>424</v>
      </c>
      <c r="C268" s="71" t="s">
        <v>252</v>
      </c>
      <c r="D268" s="228"/>
      <c r="E268" s="229"/>
      <c r="F268" s="321" t="e">
        <f t="shared" si="17"/>
        <v>#DIV/0!</v>
      </c>
      <c r="G268" s="228"/>
      <c r="H268" s="229"/>
      <c r="I268" s="321" t="e">
        <f t="shared" si="18"/>
        <v>#DIV/0!</v>
      </c>
      <c r="J268" s="229"/>
      <c r="K268" s="229"/>
      <c r="L268" s="321" t="e">
        <f t="shared" si="19"/>
        <v>#DIV/0!</v>
      </c>
      <c r="M268" s="228"/>
      <c r="N268" s="229"/>
      <c r="O268" s="321" t="e">
        <f t="shared" si="20"/>
        <v>#DIV/0!</v>
      </c>
    </row>
    <row r="269" spans="1:15" s="75" customFormat="1" ht="38.25" hidden="1" x14ac:dyDescent="0.2">
      <c r="A269" s="71" t="s">
        <v>5</v>
      </c>
      <c r="B269" s="71" t="s">
        <v>424</v>
      </c>
      <c r="C269" s="71" t="s">
        <v>253</v>
      </c>
      <c r="D269" s="228"/>
      <c r="E269" s="229"/>
      <c r="F269" s="321" t="e">
        <f t="shared" si="17"/>
        <v>#DIV/0!</v>
      </c>
      <c r="G269" s="228"/>
      <c r="H269" s="229"/>
      <c r="I269" s="321" t="e">
        <f t="shared" si="18"/>
        <v>#DIV/0!</v>
      </c>
      <c r="J269" s="229"/>
      <c r="K269" s="229"/>
      <c r="L269" s="321" t="e">
        <f t="shared" si="19"/>
        <v>#DIV/0!</v>
      </c>
      <c r="M269" s="228"/>
      <c r="N269" s="229"/>
      <c r="O269" s="321" t="e">
        <f t="shared" si="20"/>
        <v>#DIV/0!</v>
      </c>
    </row>
    <row r="270" spans="1:15" s="75" customFormat="1" ht="38.25" hidden="1" x14ac:dyDescent="0.2">
      <c r="A270" s="71" t="s">
        <v>5</v>
      </c>
      <c r="B270" s="71" t="s">
        <v>424</v>
      </c>
      <c r="C270" s="71" t="s">
        <v>254</v>
      </c>
      <c r="D270" s="228"/>
      <c r="E270" s="229"/>
      <c r="F270" s="321" t="e">
        <f t="shared" si="17"/>
        <v>#DIV/0!</v>
      </c>
      <c r="G270" s="228"/>
      <c r="H270" s="229"/>
      <c r="I270" s="321" t="e">
        <f t="shared" si="18"/>
        <v>#DIV/0!</v>
      </c>
      <c r="J270" s="229"/>
      <c r="K270" s="229"/>
      <c r="L270" s="321" t="e">
        <f t="shared" si="19"/>
        <v>#DIV/0!</v>
      </c>
      <c r="M270" s="228"/>
      <c r="N270" s="229"/>
      <c r="O270" s="321" t="e">
        <f t="shared" si="20"/>
        <v>#DIV/0!</v>
      </c>
    </row>
    <row r="271" spans="1:15" s="75" customFormat="1" ht="38.25" hidden="1" x14ac:dyDescent="0.2">
      <c r="A271" s="71" t="s">
        <v>5</v>
      </c>
      <c r="B271" s="71" t="s">
        <v>423</v>
      </c>
      <c r="C271" s="71" t="s">
        <v>255</v>
      </c>
      <c r="D271" s="228"/>
      <c r="E271" s="229"/>
      <c r="F271" s="321" t="e">
        <f t="shared" si="17"/>
        <v>#DIV/0!</v>
      </c>
      <c r="G271" s="228"/>
      <c r="H271" s="229"/>
      <c r="I271" s="321" t="e">
        <f t="shared" si="18"/>
        <v>#DIV/0!</v>
      </c>
      <c r="J271" s="229"/>
      <c r="K271" s="229"/>
      <c r="L271" s="321" t="e">
        <f t="shared" si="19"/>
        <v>#DIV/0!</v>
      </c>
      <c r="M271" s="228"/>
      <c r="N271" s="229"/>
      <c r="O271" s="321" t="e">
        <f t="shared" si="20"/>
        <v>#DIV/0!</v>
      </c>
    </row>
    <row r="272" spans="1:15" s="75" customFormat="1" ht="38.25" hidden="1" x14ac:dyDescent="0.2">
      <c r="A272" s="71" t="s">
        <v>10</v>
      </c>
      <c r="B272" s="71" t="s">
        <v>426</v>
      </c>
      <c r="C272" s="71" t="s">
        <v>256</v>
      </c>
      <c r="D272" s="228"/>
      <c r="E272" s="229"/>
      <c r="F272" s="321" t="e">
        <f t="shared" si="17"/>
        <v>#DIV/0!</v>
      </c>
      <c r="G272" s="228"/>
      <c r="H272" s="229"/>
      <c r="I272" s="321" t="e">
        <f t="shared" si="18"/>
        <v>#DIV/0!</v>
      </c>
      <c r="J272" s="229"/>
      <c r="K272" s="229"/>
      <c r="L272" s="321" t="e">
        <f t="shared" si="19"/>
        <v>#DIV/0!</v>
      </c>
      <c r="M272" s="228"/>
      <c r="N272" s="229"/>
      <c r="O272" s="321" t="e">
        <f t="shared" si="20"/>
        <v>#DIV/0!</v>
      </c>
    </row>
    <row r="273" spans="1:15" s="75" customFormat="1" ht="38.25" hidden="1" x14ac:dyDescent="0.2">
      <c r="A273" s="71" t="s">
        <v>10</v>
      </c>
      <c r="B273" s="71" t="s">
        <v>427</v>
      </c>
      <c r="C273" s="71" t="s">
        <v>257</v>
      </c>
      <c r="D273" s="228"/>
      <c r="E273" s="229"/>
      <c r="F273" s="321" t="e">
        <f t="shared" si="17"/>
        <v>#DIV/0!</v>
      </c>
      <c r="G273" s="228"/>
      <c r="H273" s="229"/>
      <c r="I273" s="321" t="e">
        <f t="shared" si="18"/>
        <v>#DIV/0!</v>
      </c>
      <c r="J273" s="229"/>
      <c r="K273" s="229"/>
      <c r="L273" s="321" t="e">
        <f t="shared" si="19"/>
        <v>#DIV/0!</v>
      </c>
      <c r="M273" s="228"/>
      <c r="N273" s="229"/>
      <c r="O273" s="321" t="e">
        <f t="shared" si="20"/>
        <v>#DIV/0!</v>
      </c>
    </row>
    <row r="274" spans="1:15" s="75" customFormat="1" ht="38.25" hidden="1" x14ac:dyDescent="0.2">
      <c r="A274" s="71" t="s">
        <v>10</v>
      </c>
      <c r="B274" s="71" t="s">
        <v>428</v>
      </c>
      <c r="C274" s="71" t="s">
        <v>258</v>
      </c>
      <c r="D274" s="228"/>
      <c r="E274" s="229"/>
      <c r="F274" s="321" t="e">
        <f t="shared" si="17"/>
        <v>#DIV/0!</v>
      </c>
      <c r="G274" s="228"/>
      <c r="H274" s="229"/>
      <c r="I274" s="321" t="e">
        <f t="shared" si="18"/>
        <v>#DIV/0!</v>
      </c>
      <c r="J274" s="229"/>
      <c r="K274" s="229"/>
      <c r="L274" s="321" t="e">
        <f t="shared" si="19"/>
        <v>#DIV/0!</v>
      </c>
      <c r="M274" s="228"/>
      <c r="N274" s="229"/>
      <c r="O274" s="321" t="e">
        <f t="shared" si="20"/>
        <v>#DIV/0!</v>
      </c>
    </row>
    <row r="275" spans="1:15" s="75" customFormat="1" ht="38.25" hidden="1" x14ac:dyDescent="0.2">
      <c r="A275" s="71" t="s">
        <v>10</v>
      </c>
      <c r="B275" s="71" t="s">
        <v>425</v>
      </c>
      <c r="C275" s="71" t="s">
        <v>259</v>
      </c>
      <c r="D275" s="228"/>
      <c r="E275" s="229"/>
      <c r="F275" s="321" t="e">
        <f t="shared" si="17"/>
        <v>#DIV/0!</v>
      </c>
      <c r="G275" s="228"/>
      <c r="H275" s="229"/>
      <c r="I275" s="321" t="e">
        <f t="shared" si="18"/>
        <v>#DIV/0!</v>
      </c>
      <c r="J275" s="229"/>
      <c r="K275" s="229"/>
      <c r="L275" s="321" t="e">
        <f t="shared" si="19"/>
        <v>#DIV/0!</v>
      </c>
      <c r="M275" s="228"/>
      <c r="N275" s="229"/>
      <c r="O275" s="321" t="e">
        <f t="shared" si="20"/>
        <v>#DIV/0!</v>
      </c>
    </row>
    <row r="276" spans="1:15" s="75" customFormat="1" ht="38.25" hidden="1" x14ac:dyDescent="0.2">
      <c r="A276" s="71" t="s">
        <v>10</v>
      </c>
      <c r="B276" s="71" t="s">
        <v>428</v>
      </c>
      <c r="C276" s="71" t="s">
        <v>260</v>
      </c>
      <c r="D276" s="228"/>
      <c r="E276" s="229"/>
      <c r="F276" s="321" t="e">
        <f t="shared" si="17"/>
        <v>#DIV/0!</v>
      </c>
      <c r="G276" s="228"/>
      <c r="H276" s="229"/>
      <c r="I276" s="321" t="e">
        <f t="shared" si="18"/>
        <v>#DIV/0!</v>
      </c>
      <c r="J276" s="229"/>
      <c r="K276" s="229"/>
      <c r="L276" s="321" t="e">
        <f t="shared" si="19"/>
        <v>#DIV/0!</v>
      </c>
      <c r="M276" s="228"/>
      <c r="N276" s="229"/>
      <c r="O276" s="321" t="e">
        <f t="shared" si="20"/>
        <v>#DIV/0!</v>
      </c>
    </row>
    <row r="277" spans="1:15" s="75" customFormat="1" ht="38.25" hidden="1" x14ac:dyDescent="0.2">
      <c r="A277" s="71" t="s">
        <v>10</v>
      </c>
      <c r="B277" s="71" t="s">
        <v>427</v>
      </c>
      <c r="C277" s="71" t="s">
        <v>261</v>
      </c>
      <c r="D277" s="228"/>
      <c r="E277" s="229"/>
      <c r="F277" s="321" t="e">
        <f t="shared" si="17"/>
        <v>#DIV/0!</v>
      </c>
      <c r="G277" s="228"/>
      <c r="H277" s="229"/>
      <c r="I277" s="321" t="e">
        <f t="shared" si="18"/>
        <v>#DIV/0!</v>
      </c>
      <c r="J277" s="229"/>
      <c r="K277" s="229"/>
      <c r="L277" s="321" t="e">
        <f t="shared" si="19"/>
        <v>#DIV/0!</v>
      </c>
      <c r="M277" s="228"/>
      <c r="N277" s="229"/>
      <c r="O277" s="321" t="e">
        <f t="shared" si="20"/>
        <v>#DIV/0!</v>
      </c>
    </row>
    <row r="278" spans="1:15" s="75" customFormat="1" ht="38.25" hidden="1" x14ac:dyDescent="0.2">
      <c r="A278" s="71" t="s">
        <v>10</v>
      </c>
      <c r="B278" s="71" t="s">
        <v>427</v>
      </c>
      <c r="C278" s="71" t="s">
        <v>262</v>
      </c>
      <c r="D278" s="228"/>
      <c r="E278" s="229"/>
      <c r="F278" s="321" t="e">
        <f t="shared" si="17"/>
        <v>#DIV/0!</v>
      </c>
      <c r="G278" s="228"/>
      <c r="H278" s="229"/>
      <c r="I278" s="321" t="e">
        <f t="shared" si="18"/>
        <v>#DIV/0!</v>
      </c>
      <c r="J278" s="229"/>
      <c r="K278" s="229"/>
      <c r="L278" s="321" t="e">
        <f t="shared" si="19"/>
        <v>#DIV/0!</v>
      </c>
      <c r="M278" s="228"/>
      <c r="N278" s="229"/>
      <c r="O278" s="321" t="e">
        <f t="shared" si="20"/>
        <v>#DIV/0!</v>
      </c>
    </row>
    <row r="279" spans="1:15" s="75" customFormat="1" ht="38.25" hidden="1" x14ac:dyDescent="0.2">
      <c r="A279" s="71" t="s">
        <v>16</v>
      </c>
      <c r="B279" s="71" t="s">
        <v>430</v>
      </c>
      <c r="C279" s="71" t="s">
        <v>263</v>
      </c>
      <c r="D279" s="228"/>
      <c r="E279" s="229"/>
      <c r="F279" s="321" t="e">
        <f>(E279/D279)*100</f>
        <v>#DIV/0!</v>
      </c>
      <c r="G279" s="228"/>
      <c r="H279" s="229"/>
      <c r="I279" s="321" t="e">
        <f t="shared" si="18"/>
        <v>#DIV/0!</v>
      </c>
      <c r="J279" s="229"/>
      <c r="K279" s="229"/>
      <c r="L279" s="321" t="e">
        <f t="shared" si="19"/>
        <v>#DIV/0!</v>
      </c>
      <c r="M279" s="228"/>
      <c r="N279" s="229"/>
      <c r="O279" s="321" t="e">
        <f t="shared" si="20"/>
        <v>#DIV/0!</v>
      </c>
    </row>
    <row r="280" spans="1:15" ht="51" hidden="1" x14ac:dyDescent="0.2">
      <c r="A280" s="676" t="s">
        <v>16</v>
      </c>
      <c r="B280" s="324" t="s">
        <v>429</v>
      </c>
      <c r="C280" s="676" t="s">
        <v>264</v>
      </c>
      <c r="D280" s="674"/>
      <c r="E280" s="675"/>
      <c r="F280" s="598" t="e">
        <f>(E280/D280)*100</f>
        <v>#DIV/0!</v>
      </c>
      <c r="G280" s="597"/>
      <c r="H280" s="426"/>
      <c r="I280" s="598" t="e">
        <f>(H280/G280)*100</f>
        <v>#DIV/0!</v>
      </c>
      <c r="J280" s="426"/>
      <c r="K280" s="426"/>
      <c r="L280" s="598" t="e">
        <f>(K280/J280)*100</f>
        <v>#DIV/0!</v>
      </c>
      <c r="M280" s="597"/>
      <c r="N280" s="426"/>
      <c r="O280" s="598" t="e">
        <f>(N280/M280)*100</f>
        <v>#DIV/0!</v>
      </c>
    </row>
    <row r="281" spans="1:15" ht="51" hidden="1" x14ac:dyDescent="0.2">
      <c r="A281" s="65" t="s">
        <v>16</v>
      </c>
      <c r="B281" s="5" t="s">
        <v>429</v>
      </c>
      <c r="C281" s="65" t="s">
        <v>264</v>
      </c>
      <c r="D281" s="252"/>
      <c r="E281" s="253"/>
      <c r="F281" s="275" t="e">
        <f t="shared" si="17"/>
        <v>#DIV/0!</v>
      </c>
      <c r="G281" s="227"/>
      <c r="H281" s="226"/>
      <c r="I281" s="275" t="e">
        <f t="shared" si="18"/>
        <v>#DIV/0!</v>
      </c>
      <c r="J281" s="226"/>
      <c r="K281" s="226"/>
      <c r="L281" s="275" t="e">
        <f t="shared" si="19"/>
        <v>#DIV/0!</v>
      </c>
      <c r="M281" s="227"/>
      <c r="N281" s="226"/>
      <c r="O281" s="275" t="e">
        <f t="shared" si="20"/>
        <v>#DIV/0!</v>
      </c>
    </row>
    <row r="282" spans="1:15" ht="51" hidden="1" x14ac:dyDescent="0.2">
      <c r="A282" s="676" t="s">
        <v>16</v>
      </c>
      <c r="B282" s="324" t="s">
        <v>429</v>
      </c>
      <c r="C282" s="676" t="s">
        <v>265</v>
      </c>
      <c r="D282" s="674"/>
      <c r="E282" s="675"/>
      <c r="F282" s="598" t="e">
        <f>(E282/D282)*100</f>
        <v>#DIV/0!</v>
      </c>
      <c r="G282" s="597"/>
      <c r="H282" s="426"/>
      <c r="I282" s="598"/>
      <c r="J282" s="426"/>
      <c r="K282" s="426"/>
      <c r="L282" s="598" t="e">
        <f>(K282/J282)*100</f>
        <v>#DIV/0!</v>
      </c>
      <c r="M282" s="597"/>
      <c r="N282" s="426"/>
      <c r="O282" s="598" t="e">
        <f>(N282/M282)*100</f>
        <v>#DIV/0!</v>
      </c>
    </row>
    <row r="283" spans="1:15" ht="51" hidden="1" x14ac:dyDescent="0.2">
      <c r="A283" s="65" t="s">
        <v>16</v>
      </c>
      <c r="B283" s="5" t="s">
        <v>429</v>
      </c>
      <c r="C283" s="65" t="s">
        <v>266</v>
      </c>
      <c r="D283" s="252"/>
      <c r="E283" s="253"/>
      <c r="F283" s="275" t="e">
        <f t="shared" si="17"/>
        <v>#DIV/0!</v>
      </c>
      <c r="G283" s="227"/>
      <c r="H283" s="226"/>
      <c r="I283" s="275" t="e">
        <f t="shared" si="18"/>
        <v>#DIV/0!</v>
      </c>
      <c r="J283" s="226"/>
      <c r="K283" s="226"/>
      <c r="L283" s="275" t="e">
        <f t="shared" si="19"/>
        <v>#DIV/0!</v>
      </c>
      <c r="M283" s="227"/>
      <c r="N283" s="226"/>
      <c r="O283" s="275" t="e">
        <f t="shared" si="20"/>
        <v>#DIV/0!</v>
      </c>
    </row>
    <row r="284" spans="1:15" ht="51" hidden="1" x14ac:dyDescent="0.2">
      <c r="A284" s="65" t="s">
        <v>16</v>
      </c>
      <c r="B284" s="5" t="s">
        <v>429</v>
      </c>
      <c r="C284" s="65" t="s">
        <v>267</v>
      </c>
      <c r="D284" s="252"/>
      <c r="E284" s="253"/>
      <c r="F284" s="275" t="e">
        <f t="shared" si="17"/>
        <v>#DIV/0!</v>
      </c>
      <c r="G284" s="227"/>
      <c r="H284" s="226"/>
      <c r="I284" s="275" t="e">
        <f t="shared" si="18"/>
        <v>#DIV/0!</v>
      </c>
      <c r="J284" s="226"/>
      <c r="K284" s="226"/>
      <c r="L284" s="275" t="e">
        <f t="shared" si="19"/>
        <v>#DIV/0!</v>
      </c>
      <c r="M284" s="227"/>
      <c r="N284" s="226"/>
      <c r="O284" s="275" t="e">
        <f t="shared" si="20"/>
        <v>#DIV/0!</v>
      </c>
    </row>
    <row r="285" spans="1:15" ht="51" hidden="1" x14ac:dyDescent="0.2">
      <c r="A285" s="65" t="s">
        <v>16</v>
      </c>
      <c r="B285" s="5" t="s">
        <v>429</v>
      </c>
      <c r="C285" s="65" t="s">
        <v>268</v>
      </c>
      <c r="D285" s="252"/>
      <c r="E285" s="253"/>
      <c r="F285" s="275" t="e">
        <f t="shared" si="17"/>
        <v>#DIV/0!</v>
      </c>
      <c r="G285" s="227"/>
      <c r="H285" s="226"/>
      <c r="I285" s="275" t="e">
        <f t="shared" si="18"/>
        <v>#DIV/0!</v>
      </c>
      <c r="J285" s="226"/>
      <c r="K285" s="226"/>
      <c r="L285" s="275" t="e">
        <f t="shared" si="19"/>
        <v>#DIV/0!</v>
      </c>
      <c r="M285" s="227"/>
      <c r="N285" s="226"/>
      <c r="O285" s="275" t="e">
        <f t="shared" si="20"/>
        <v>#DIV/0!</v>
      </c>
    </row>
    <row r="286" spans="1:15" ht="51" hidden="1" x14ac:dyDescent="0.2">
      <c r="A286" s="65" t="s">
        <v>16</v>
      </c>
      <c r="B286" s="5" t="s">
        <v>429</v>
      </c>
      <c r="C286" s="65" t="s">
        <v>269</v>
      </c>
      <c r="D286" s="252"/>
      <c r="E286" s="253"/>
      <c r="F286" s="275" t="e">
        <f t="shared" si="17"/>
        <v>#DIV/0!</v>
      </c>
      <c r="G286" s="227"/>
      <c r="H286" s="226"/>
      <c r="I286" s="275" t="e">
        <f t="shared" si="18"/>
        <v>#DIV/0!</v>
      </c>
      <c r="J286" s="226"/>
      <c r="K286" s="226"/>
      <c r="L286" s="275" t="e">
        <f t="shared" si="19"/>
        <v>#DIV/0!</v>
      </c>
      <c r="M286" s="227"/>
      <c r="N286" s="226"/>
      <c r="O286" s="275" t="e">
        <f t="shared" si="20"/>
        <v>#DIV/0!</v>
      </c>
    </row>
    <row r="287" spans="1:15" ht="51" hidden="1" x14ac:dyDescent="0.2">
      <c r="A287" s="676" t="s">
        <v>16</v>
      </c>
      <c r="B287" s="324" t="s">
        <v>429</v>
      </c>
      <c r="C287" s="676" t="s">
        <v>270</v>
      </c>
      <c r="D287" s="674"/>
      <c r="E287" s="675"/>
      <c r="F287" s="598" t="e">
        <f t="shared" si="17"/>
        <v>#DIV/0!</v>
      </c>
      <c r="G287" s="597"/>
      <c r="H287" s="426"/>
      <c r="I287" s="598" t="e">
        <f t="shared" si="18"/>
        <v>#DIV/0!</v>
      </c>
      <c r="J287" s="426"/>
      <c r="K287" s="426"/>
      <c r="L287" s="598" t="e">
        <f t="shared" si="19"/>
        <v>#DIV/0!</v>
      </c>
      <c r="M287" s="597"/>
      <c r="N287" s="426"/>
      <c r="O287" s="598" t="e">
        <f t="shared" si="20"/>
        <v>#DIV/0!</v>
      </c>
    </row>
    <row r="288" spans="1:15" ht="51" hidden="1" x14ac:dyDescent="0.2">
      <c r="A288" s="676" t="s">
        <v>16</v>
      </c>
      <c r="B288" s="324" t="s">
        <v>429</v>
      </c>
      <c r="C288" s="676" t="s">
        <v>271</v>
      </c>
      <c r="D288" s="674"/>
      <c r="E288" s="675"/>
      <c r="F288" s="598" t="e">
        <f t="shared" si="17"/>
        <v>#DIV/0!</v>
      </c>
      <c r="G288" s="597"/>
      <c r="H288" s="426"/>
      <c r="I288" s="598" t="e">
        <f t="shared" si="18"/>
        <v>#DIV/0!</v>
      </c>
      <c r="J288" s="426"/>
      <c r="K288" s="426"/>
      <c r="L288" s="598" t="e">
        <f t="shared" si="19"/>
        <v>#DIV/0!</v>
      </c>
      <c r="M288" s="597"/>
      <c r="N288" s="426"/>
      <c r="O288" s="598" t="e">
        <f t="shared" si="20"/>
        <v>#DIV/0!</v>
      </c>
    </row>
    <row r="289" spans="1:15" ht="38.25" hidden="1" x14ac:dyDescent="0.2">
      <c r="A289" s="4" t="s">
        <v>16</v>
      </c>
      <c r="B289" s="99" t="s">
        <v>431</v>
      </c>
      <c r="C289" s="4" t="s">
        <v>272</v>
      </c>
      <c r="D289" s="202"/>
      <c r="E289" s="203"/>
      <c r="F289" s="275" t="e">
        <f t="shared" si="17"/>
        <v>#DIV/0!</v>
      </c>
      <c r="G289" s="254"/>
      <c r="H289" s="207"/>
      <c r="I289" s="275" t="e">
        <f t="shared" si="18"/>
        <v>#DIV/0!</v>
      </c>
      <c r="J289" s="207"/>
      <c r="K289" s="207"/>
      <c r="L289" s="275" t="e">
        <f t="shared" si="19"/>
        <v>#DIV/0!</v>
      </c>
      <c r="M289" s="208"/>
      <c r="N289" s="207"/>
      <c r="O289" s="275" t="e">
        <f t="shared" si="20"/>
        <v>#DIV/0!</v>
      </c>
    </row>
    <row r="290" spans="1:15" ht="38.25" hidden="1" x14ac:dyDescent="0.2">
      <c r="A290" s="4" t="s">
        <v>16</v>
      </c>
      <c r="B290" s="99" t="s">
        <v>431</v>
      </c>
      <c r="C290" s="4" t="s">
        <v>273</v>
      </c>
      <c r="D290" s="202"/>
      <c r="E290" s="205"/>
      <c r="F290" s="275" t="e">
        <f t="shared" si="17"/>
        <v>#DIV/0!</v>
      </c>
      <c r="G290" s="208"/>
      <c r="H290" s="205"/>
      <c r="I290" s="275" t="e">
        <f t="shared" si="18"/>
        <v>#DIV/0!</v>
      </c>
      <c r="J290" s="205"/>
      <c r="K290" s="207"/>
      <c r="L290" s="275" t="e">
        <f t="shared" si="19"/>
        <v>#DIV/0!</v>
      </c>
      <c r="M290" s="208"/>
      <c r="N290" s="207"/>
      <c r="O290" s="275" t="e">
        <f t="shared" si="20"/>
        <v>#DIV/0!</v>
      </c>
    </row>
    <row r="291" spans="1:15" s="160" customFormat="1" ht="38.25" hidden="1" x14ac:dyDescent="0.2">
      <c r="A291" s="82" t="s">
        <v>16</v>
      </c>
      <c r="B291" s="82" t="s">
        <v>432</v>
      </c>
      <c r="C291" s="82" t="s">
        <v>273</v>
      </c>
      <c r="D291" s="389"/>
      <c r="E291" s="408"/>
      <c r="F291" s="391" t="e">
        <f t="shared" si="17"/>
        <v>#DIV/0!</v>
      </c>
      <c r="G291" s="392"/>
      <c r="H291" s="408"/>
      <c r="I291" s="391" t="e">
        <f t="shared" si="18"/>
        <v>#DIV/0!</v>
      </c>
      <c r="J291" s="408"/>
      <c r="K291" s="390"/>
      <c r="L291" s="391" t="e">
        <f t="shared" si="19"/>
        <v>#DIV/0!</v>
      </c>
      <c r="M291" s="392"/>
      <c r="N291" s="390"/>
      <c r="O291" s="391" t="e">
        <f t="shared" si="20"/>
        <v>#DIV/0!</v>
      </c>
    </row>
    <row r="292" spans="1:15" s="75" customFormat="1" ht="38.25" hidden="1" x14ac:dyDescent="0.2">
      <c r="A292" s="71" t="s">
        <v>16</v>
      </c>
      <c r="B292" s="71" t="s">
        <v>433</v>
      </c>
      <c r="C292" s="71" t="s">
        <v>279</v>
      </c>
      <c r="D292" s="228"/>
      <c r="E292" s="229"/>
      <c r="F292" s="321" t="e">
        <f t="shared" si="17"/>
        <v>#DIV/0!</v>
      </c>
      <c r="G292" s="228"/>
      <c r="H292" s="229"/>
      <c r="I292" s="321" t="e">
        <f t="shared" si="18"/>
        <v>#DIV/0!</v>
      </c>
      <c r="J292" s="229"/>
      <c r="K292" s="229"/>
      <c r="L292" s="321" t="e">
        <f t="shared" si="19"/>
        <v>#DIV/0!</v>
      </c>
      <c r="M292" s="228"/>
      <c r="N292" s="229"/>
      <c r="O292" s="321" t="e">
        <f t="shared" si="20"/>
        <v>#DIV/0!</v>
      </c>
    </row>
    <row r="293" spans="1:15" ht="51" hidden="1" x14ac:dyDescent="0.2">
      <c r="A293" s="676" t="s">
        <v>16</v>
      </c>
      <c r="B293" s="324" t="s">
        <v>429</v>
      </c>
      <c r="C293" s="676" t="s">
        <v>273</v>
      </c>
      <c r="D293" s="255"/>
      <c r="E293" s="675"/>
      <c r="F293" s="598" t="e">
        <f t="shared" si="17"/>
        <v>#DIV/0!</v>
      </c>
      <c r="G293" s="597"/>
      <c r="H293" s="426"/>
      <c r="I293" s="598" t="e">
        <f t="shared" si="18"/>
        <v>#DIV/0!</v>
      </c>
      <c r="J293" s="426"/>
      <c r="K293" s="426"/>
      <c r="L293" s="598"/>
      <c r="M293" s="597"/>
      <c r="N293" s="426"/>
      <c r="O293" s="598"/>
    </row>
    <row r="294" spans="1:15" ht="51" hidden="1" x14ac:dyDescent="0.2">
      <c r="A294" s="65" t="s">
        <v>16</v>
      </c>
      <c r="B294" s="5" t="s">
        <v>429</v>
      </c>
      <c r="C294" s="65" t="s">
        <v>274</v>
      </c>
      <c r="D294" s="252"/>
      <c r="E294" s="253"/>
      <c r="F294" s="275" t="e">
        <f t="shared" si="17"/>
        <v>#DIV/0!</v>
      </c>
      <c r="G294" s="227"/>
      <c r="H294" s="226"/>
      <c r="I294" s="275" t="e">
        <f t="shared" si="18"/>
        <v>#DIV/0!</v>
      </c>
      <c r="J294" s="226"/>
      <c r="K294" s="226"/>
      <c r="L294" s="275" t="e">
        <f t="shared" si="19"/>
        <v>#DIV/0!</v>
      </c>
      <c r="M294" s="227"/>
      <c r="N294" s="226"/>
      <c r="O294" s="275" t="e">
        <f t="shared" si="20"/>
        <v>#DIV/0!</v>
      </c>
    </row>
    <row r="295" spans="1:15" ht="51" hidden="1" x14ac:dyDescent="0.2">
      <c r="A295" s="676" t="s">
        <v>16</v>
      </c>
      <c r="B295" s="324" t="s">
        <v>429</v>
      </c>
      <c r="C295" s="676" t="s">
        <v>275</v>
      </c>
      <c r="D295" s="674"/>
      <c r="E295" s="675"/>
      <c r="F295" s="598" t="e">
        <f>(E295/D295)*100</f>
        <v>#DIV/0!</v>
      </c>
      <c r="G295" s="597"/>
      <c r="H295" s="426"/>
      <c r="I295" s="598" t="e">
        <f>(H295/G295)*100</f>
        <v>#DIV/0!</v>
      </c>
      <c r="J295" s="426"/>
      <c r="K295" s="426"/>
      <c r="L295" s="598"/>
      <c r="M295" s="597"/>
      <c r="N295" s="426"/>
      <c r="O295" s="598"/>
    </row>
    <row r="296" spans="1:15" ht="51" hidden="1" x14ac:dyDescent="0.2">
      <c r="A296" s="65" t="s">
        <v>16</v>
      </c>
      <c r="B296" s="5" t="s">
        <v>429</v>
      </c>
      <c r="C296" s="65" t="s">
        <v>276</v>
      </c>
      <c r="D296" s="252"/>
      <c r="E296" s="253"/>
      <c r="F296" s="275" t="e">
        <f t="shared" si="17"/>
        <v>#DIV/0!</v>
      </c>
      <c r="G296" s="227"/>
      <c r="H296" s="226"/>
      <c r="I296" s="275" t="e">
        <f t="shared" si="18"/>
        <v>#DIV/0!</v>
      </c>
      <c r="J296" s="226"/>
      <c r="K296" s="226"/>
      <c r="L296" s="275" t="e">
        <f t="shared" si="19"/>
        <v>#DIV/0!</v>
      </c>
      <c r="M296" s="227"/>
      <c r="N296" s="226"/>
      <c r="O296" s="275" t="e">
        <f t="shared" si="20"/>
        <v>#DIV/0!</v>
      </c>
    </row>
    <row r="297" spans="1:15" ht="51" hidden="1" x14ac:dyDescent="0.2">
      <c r="A297" s="65" t="s">
        <v>16</v>
      </c>
      <c r="B297" s="5" t="s">
        <v>429</v>
      </c>
      <c r="C297" s="65" t="s">
        <v>277</v>
      </c>
      <c r="D297" s="252"/>
      <c r="E297" s="253"/>
      <c r="F297" s="275" t="e">
        <f t="shared" si="17"/>
        <v>#DIV/0!</v>
      </c>
      <c r="G297" s="227"/>
      <c r="H297" s="226"/>
      <c r="I297" s="275" t="e">
        <f t="shared" si="18"/>
        <v>#DIV/0!</v>
      </c>
      <c r="J297" s="226"/>
      <c r="K297" s="226"/>
      <c r="L297" s="275" t="e">
        <f t="shared" si="19"/>
        <v>#DIV/0!</v>
      </c>
      <c r="M297" s="227"/>
      <c r="N297" s="226"/>
      <c r="O297" s="275" t="e">
        <f t="shared" si="20"/>
        <v>#DIV/0!</v>
      </c>
    </row>
    <row r="298" spans="1:15" ht="51" hidden="1" x14ac:dyDescent="0.2">
      <c r="A298" s="65" t="s">
        <v>16</v>
      </c>
      <c r="B298" s="5" t="s">
        <v>429</v>
      </c>
      <c r="C298" s="65" t="s">
        <v>278</v>
      </c>
      <c r="D298" s="252"/>
      <c r="E298" s="253"/>
      <c r="F298" s="275" t="e">
        <f t="shared" si="17"/>
        <v>#DIV/0!</v>
      </c>
      <c r="G298" s="227"/>
      <c r="H298" s="226"/>
      <c r="I298" s="275" t="e">
        <f t="shared" si="18"/>
        <v>#DIV/0!</v>
      </c>
      <c r="J298" s="226"/>
      <c r="K298" s="226"/>
      <c r="L298" s="275" t="e">
        <f t="shared" si="19"/>
        <v>#DIV/0!</v>
      </c>
      <c r="M298" s="227"/>
      <c r="N298" s="226"/>
      <c r="O298" s="275" t="e">
        <f t="shared" si="20"/>
        <v>#DIV/0!</v>
      </c>
    </row>
    <row r="299" spans="1:15" ht="38.25" hidden="1" x14ac:dyDescent="0.2">
      <c r="A299" s="4" t="s">
        <v>16</v>
      </c>
      <c r="B299" s="5" t="s">
        <v>433</v>
      </c>
      <c r="C299" s="4" t="s">
        <v>279</v>
      </c>
      <c r="D299" s="202"/>
      <c r="E299" s="203"/>
      <c r="F299" s="275" t="e">
        <f t="shared" si="17"/>
        <v>#DIV/0!</v>
      </c>
      <c r="G299" s="204"/>
      <c r="H299" s="207"/>
      <c r="I299" s="275" t="e">
        <f t="shared" si="18"/>
        <v>#DIV/0!</v>
      </c>
      <c r="J299" s="207"/>
      <c r="K299" s="207"/>
      <c r="L299" s="275" t="e">
        <f t="shared" si="19"/>
        <v>#DIV/0!</v>
      </c>
      <c r="M299" s="208"/>
      <c r="N299" s="207"/>
      <c r="O299" s="275" t="e">
        <f t="shared" si="20"/>
        <v>#DIV/0!</v>
      </c>
    </row>
    <row r="300" spans="1:15" s="75" customFormat="1" ht="51" hidden="1" x14ac:dyDescent="0.2">
      <c r="A300" s="71" t="s">
        <v>13</v>
      </c>
      <c r="B300" s="59" t="s">
        <v>434</v>
      </c>
      <c r="C300" s="71" t="s">
        <v>280</v>
      </c>
      <c r="D300" s="585"/>
      <c r="E300" s="584"/>
      <c r="F300" s="577">
        <v>0</v>
      </c>
      <c r="G300" s="585"/>
      <c r="H300" s="584"/>
      <c r="I300" s="577">
        <v>0</v>
      </c>
      <c r="J300" s="584"/>
      <c r="K300" s="584"/>
      <c r="L300" s="577">
        <v>0</v>
      </c>
      <c r="M300" s="585"/>
      <c r="N300" s="584"/>
      <c r="O300" s="577">
        <v>100</v>
      </c>
    </row>
    <row r="301" spans="1:15" ht="51" hidden="1" x14ac:dyDescent="0.2">
      <c r="A301" s="4" t="s">
        <v>13</v>
      </c>
      <c r="B301" s="5" t="s">
        <v>435</v>
      </c>
      <c r="C301" s="4" t="s">
        <v>281</v>
      </c>
      <c r="D301" s="202"/>
      <c r="E301" s="203"/>
      <c r="F301" s="275" t="e">
        <f t="shared" si="17"/>
        <v>#DIV/0!</v>
      </c>
      <c r="G301" s="204"/>
      <c r="H301" s="207"/>
      <c r="I301" s="275" t="e">
        <f t="shared" si="18"/>
        <v>#DIV/0!</v>
      </c>
      <c r="J301" s="207"/>
      <c r="K301" s="207"/>
      <c r="L301" s="275" t="e">
        <f t="shared" si="19"/>
        <v>#DIV/0!</v>
      </c>
      <c r="M301" s="208"/>
      <c r="N301" s="207"/>
      <c r="O301" s="275" t="e">
        <f t="shared" si="20"/>
        <v>#DIV/0!</v>
      </c>
    </row>
    <row r="302" spans="1:15" s="75" customFormat="1" ht="51" hidden="1" x14ac:dyDescent="0.2">
      <c r="A302" s="71" t="s">
        <v>13</v>
      </c>
      <c r="B302" s="59" t="s">
        <v>434</v>
      </c>
      <c r="C302" s="71" t="s">
        <v>282</v>
      </c>
      <c r="D302" s="585"/>
      <c r="E302" s="584"/>
      <c r="F302" s="577">
        <v>0</v>
      </c>
      <c r="G302" s="585"/>
      <c r="H302" s="584"/>
      <c r="I302" s="577">
        <v>0</v>
      </c>
      <c r="J302" s="584"/>
      <c r="K302" s="584"/>
      <c r="L302" s="577">
        <v>0</v>
      </c>
      <c r="M302" s="585"/>
      <c r="N302" s="584"/>
      <c r="O302" s="577">
        <v>100</v>
      </c>
    </row>
    <row r="303" spans="1:15" ht="38.25" hidden="1" x14ac:dyDescent="0.2">
      <c r="A303" s="4" t="s">
        <v>13</v>
      </c>
      <c r="B303" s="5" t="s">
        <v>414</v>
      </c>
      <c r="C303" s="4" t="s">
        <v>283</v>
      </c>
      <c r="D303" s="202"/>
      <c r="E303" s="203"/>
      <c r="F303" s="275" t="e">
        <f t="shared" si="17"/>
        <v>#DIV/0!</v>
      </c>
      <c r="G303" s="204"/>
      <c r="H303" s="207"/>
      <c r="I303" s="275" t="e">
        <f t="shared" si="18"/>
        <v>#DIV/0!</v>
      </c>
      <c r="J303" s="207"/>
      <c r="K303" s="207"/>
      <c r="L303" s="275" t="e">
        <f t="shared" si="19"/>
        <v>#DIV/0!</v>
      </c>
      <c r="M303" s="208"/>
      <c r="N303" s="207"/>
      <c r="O303" s="275" t="e">
        <f t="shared" si="20"/>
        <v>#DIV/0!</v>
      </c>
    </row>
    <row r="304" spans="1:15" s="75" customFormat="1" ht="38.25" hidden="1" x14ac:dyDescent="0.2">
      <c r="A304" s="71" t="s">
        <v>13</v>
      </c>
      <c r="B304" s="71" t="s">
        <v>436</v>
      </c>
      <c r="C304" s="71" t="s">
        <v>284</v>
      </c>
      <c r="D304" s="228"/>
      <c r="E304" s="229"/>
      <c r="F304" s="321" t="e">
        <f t="shared" si="17"/>
        <v>#DIV/0!</v>
      </c>
      <c r="G304" s="228"/>
      <c r="H304" s="229"/>
      <c r="I304" s="321" t="e">
        <f t="shared" si="18"/>
        <v>#DIV/0!</v>
      </c>
      <c r="J304" s="229"/>
      <c r="K304" s="229"/>
      <c r="L304" s="321" t="e">
        <f t="shared" si="19"/>
        <v>#DIV/0!</v>
      </c>
      <c r="M304" s="228"/>
      <c r="N304" s="229"/>
      <c r="O304" s="321" t="e">
        <f t="shared" si="20"/>
        <v>#DIV/0!</v>
      </c>
    </row>
    <row r="305" spans="1:15" s="575" customFormat="1" ht="51" hidden="1" x14ac:dyDescent="0.2">
      <c r="A305" s="71" t="s">
        <v>13</v>
      </c>
      <c r="B305" s="71" t="s">
        <v>437</v>
      </c>
      <c r="C305" s="71" t="s">
        <v>285</v>
      </c>
      <c r="D305" s="228"/>
      <c r="E305" s="576"/>
      <c r="F305" s="321" t="e">
        <f t="shared" si="17"/>
        <v>#DIV/0!</v>
      </c>
      <c r="G305" s="228"/>
      <c r="H305" s="576"/>
      <c r="I305" s="321" t="e">
        <f t="shared" si="18"/>
        <v>#DIV/0!</v>
      </c>
      <c r="J305" s="576"/>
      <c r="K305" s="229"/>
      <c r="L305" s="321" t="e">
        <f t="shared" si="19"/>
        <v>#DIV/0!</v>
      </c>
      <c r="M305" s="228"/>
      <c r="N305" s="229"/>
      <c r="O305" s="321" t="e">
        <f t="shared" si="20"/>
        <v>#DIV/0!</v>
      </c>
    </row>
    <row r="306" spans="1:15" s="160" customFormat="1" ht="38.25" hidden="1" x14ac:dyDescent="0.2">
      <c r="A306" s="82" t="s">
        <v>13</v>
      </c>
      <c r="B306" s="82" t="s">
        <v>438</v>
      </c>
      <c r="C306" s="82" t="s">
        <v>285</v>
      </c>
      <c r="D306" s="389"/>
      <c r="E306" s="390"/>
      <c r="F306" s="391" t="e">
        <f t="shared" si="17"/>
        <v>#DIV/0!</v>
      </c>
      <c r="G306" s="392"/>
      <c r="H306" s="390"/>
      <c r="I306" s="391" t="e">
        <f t="shared" si="18"/>
        <v>#DIV/0!</v>
      </c>
      <c r="J306" s="390"/>
      <c r="K306" s="390"/>
      <c r="L306" s="391" t="e">
        <f t="shared" si="19"/>
        <v>#DIV/0!</v>
      </c>
      <c r="M306" s="392"/>
      <c r="N306" s="390"/>
      <c r="O306" s="391" t="e">
        <f t="shared" si="20"/>
        <v>#DIV/0!</v>
      </c>
    </row>
    <row r="307" spans="1:15" s="575" customFormat="1" ht="51" hidden="1" x14ac:dyDescent="0.2">
      <c r="A307" s="71" t="s">
        <v>13</v>
      </c>
      <c r="B307" s="71" t="s">
        <v>437</v>
      </c>
      <c r="C307" s="71" t="s">
        <v>286</v>
      </c>
      <c r="D307" s="228"/>
      <c r="E307" s="229"/>
      <c r="F307" s="321" t="e">
        <f t="shared" si="17"/>
        <v>#DIV/0!</v>
      </c>
      <c r="G307" s="228"/>
      <c r="H307" s="229"/>
      <c r="I307" s="321" t="e">
        <f t="shared" si="18"/>
        <v>#DIV/0!</v>
      </c>
      <c r="J307" s="229"/>
      <c r="K307" s="229"/>
      <c r="L307" s="321" t="e">
        <f t="shared" si="19"/>
        <v>#DIV/0!</v>
      </c>
      <c r="M307" s="228"/>
      <c r="N307" s="229"/>
      <c r="O307" s="321" t="e">
        <f t="shared" si="20"/>
        <v>#DIV/0!</v>
      </c>
    </row>
    <row r="308" spans="1:15" s="75" customFormat="1" ht="38.25" hidden="1" x14ac:dyDescent="0.2">
      <c r="A308" s="71" t="s">
        <v>13</v>
      </c>
      <c r="B308" s="71" t="s">
        <v>439</v>
      </c>
      <c r="C308" s="71" t="s">
        <v>287</v>
      </c>
      <c r="D308" s="228"/>
      <c r="E308" s="405"/>
      <c r="F308" s="321" t="e">
        <f t="shared" si="17"/>
        <v>#DIV/0!</v>
      </c>
      <c r="G308" s="228"/>
      <c r="H308" s="405"/>
      <c r="I308" s="321" t="e">
        <f t="shared" si="18"/>
        <v>#DIV/0!</v>
      </c>
      <c r="J308" s="405"/>
      <c r="K308" s="229"/>
      <c r="L308" s="321" t="e">
        <f t="shared" si="19"/>
        <v>#DIV/0!</v>
      </c>
      <c r="M308" s="228"/>
      <c r="N308" s="229"/>
      <c r="O308" s="321" t="e">
        <f t="shared" si="20"/>
        <v>#DIV/0!</v>
      </c>
    </row>
    <row r="309" spans="1:15" ht="38.25" hidden="1" x14ac:dyDescent="0.2">
      <c r="A309" s="4" t="s">
        <v>13</v>
      </c>
      <c r="B309" s="5" t="s">
        <v>440</v>
      </c>
      <c r="C309" s="4" t="s">
        <v>287</v>
      </c>
      <c r="D309" s="206"/>
      <c r="E309" s="205"/>
      <c r="F309" s="275" t="e">
        <f t="shared" si="17"/>
        <v>#DIV/0!</v>
      </c>
      <c r="G309" s="204"/>
      <c r="H309" s="205"/>
      <c r="I309" s="275" t="e">
        <f t="shared" si="18"/>
        <v>#DIV/0!</v>
      </c>
      <c r="J309" s="205"/>
      <c r="K309" s="207"/>
      <c r="L309" s="275" t="e">
        <f t="shared" si="19"/>
        <v>#DIV/0!</v>
      </c>
      <c r="M309" s="208"/>
      <c r="N309" s="207"/>
      <c r="O309" s="275" t="e">
        <f t="shared" si="20"/>
        <v>#DIV/0!</v>
      </c>
    </row>
    <row r="310" spans="1:15" ht="38.25" hidden="1" x14ac:dyDescent="0.2">
      <c r="A310" s="4" t="s">
        <v>13</v>
      </c>
      <c r="B310" s="5" t="s">
        <v>441</v>
      </c>
      <c r="C310" s="4" t="s">
        <v>287</v>
      </c>
      <c r="D310" s="256"/>
      <c r="E310" s="257"/>
      <c r="F310" s="275" t="e">
        <f t="shared" si="17"/>
        <v>#DIV/0!</v>
      </c>
      <c r="G310" s="258"/>
      <c r="H310" s="257"/>
      <c r="I310" s="275" t="e">
        <f t="shared" si="18"/>
        <v>#DIV/0!</v>
      </c>
      <c r="J310" s="260"/>
      <c r="K310" s="260"/>
      <c r="L310" s="275" t="e">
        <f t="shared" si="19"/>
        <v>#DIV/0!</v>
      </c>
      <c r="M310" s="259"/>
      <c r="N310" s="260"/>
      <c r="O310" s="275" t="e">
        <f t="shared" si="20"/>
        <v>#DIV/0!</v>
      </c>
    </row>
    <row r="311" spans="1:15" s="75" customFormat="1" ht="51" hidden="1" x14ac:dyDescent="0.2">
      <c r="A311" s="71" t="s">
        <v>13</v>
      </c>
      <c r="B311" s="71" t="s">
        <v>1756</v>
      </c>
      <c r="C311" s="71" t="s">
        <v>288</v>
      </c>
      <c r="D311" s="228"/>
      <c r="E311" s="229"/>
      <c r="F311" s="321" t="e">
        <f>(E311/D311)*100</f>
        <v>#DIV/0!</v>
      </c>
      <c r="G311" s="228"/>
      <c r="H311" s="229"/>
      <c r="I311" s="321" t="e">
        <f t="shared" si="18"/>
        <v>#DIV/0!</v>
      </c>
      <c r="J311" s="229"/>
      <c r="K311" s="229"/>
      <c r="L311" s="321" t="e">
        <f t="shared" si="19"/>
        <v>#DIV/0!</v>
      </c>
      <c r="M311" s="228"/>
      <c r="N311" s="229"/>
      <c r="O311" s="321" t="e">
        <f t="shared" si="20"/>
        <v>#DIV/0!</v>
      </c>
    </row>
    <row r="312" spans="1:15" ht="38.25" hidden="1" x14ac:dyDescent="0.2">
      <c r="A312" s="4" t="s">
        <v>13</v>
      </c>
      <c r="B312" s="5" t="s">
        <v>443</v>
      </c>
      <c r="C312" s="4" t="s">
        <v>289</v>
      </c>
      <c r="D312" s="202"/>
      <c r="E312" s="205"/>
      <c r="F312" s="275" t="e">
        <f t="shared" si="17"/>
        <v>#DIV/0!</v>
      </c>
      <c r="G312" s="204"/>
      <c r="H312" s="205"/>
      <c r="I312" s="275" t="e">
        <f t="shared" si="18"/>
        <v>#DIV/0!</v>
      </c>
      <c r="J312" s="205"/>
      <c r="K312" s="207"/>
      <c r="L312" s="275" t="e">
        <f t="shared" si="19"/>
        <v>#DIV/0!</v>
      </c>
      <c r="M312" s="208"/>
      <c r="N312" s="207"/>
      <c r="O312" s="275" t="e">
        <f t="shared" si="20"/>
        <v>#DIV/0!</v>
      </c>
    </row>
    <row r="313" spans="1:15" ht="38.25" hidden="1" x14ac:dyDescent="0.2">
      <c r="A313" s="4" t="s">
        <v>13</v>
      </c>
      <c r="B313" s="5" t="s">
        <v>441</v>
      </c>
      <c r="C313" s="4" t="s">
        <v>289</v>
      </c>
      <c r="D313" s="256"/>
      <c r="E313" s="257"/>
      <c r="F313" s="275" t="e">
        <f t="shared" si="17"/>
        <v>#DIV/0!</v>
      </c>
      <c r="G313" s="258"/>
      <c r="H313" s="257"/>
      <c r="I313" s="275" t="e">
        <f t="shared" si="18"/>
        <v>#DIV/0!</v>
      </c>
      <c r="J313" s="257"/>
      <c r="K313" s="257"/>
      <c r="L313" s="275" t="e">
        <f t="shared" si="19"/>
        <v>#DIV/0!</v>
      </c>
      <c r="M313" s="258"/>
      <c r="N313" s="257"/>
      <c r="O313" s="275" t="e">
        <f t="shared" si="20"/>
        <v>#DIV/0!</v>
      </c>
    </row>
    <row r="314" spans="1:15" ht="38.25" hidden="1" x14ac:dyDescent="0.2">
      <c r="A314" s="4" t="s">
        <v>13</v>
      </c>
      <c r="B314" s="5" t="s">
        <v>441</v>
      </c>
      <c r="C314" s="4" t="s">
        <v>290</v>
      </c>
      <c r="D314" s="258"/>
      <c r="E314" s="261"/>
      <c r="F314" s="275" t="e">
        <f t="shared" si="17"/>
        <v>#DIV/0!</v>
      </c>
      <c r="G314" s="258"/>
      <c r="H314" s="261"/>
      <c r="I314" s="275" t="e">
        <f t="shared" si="18"/>
        <v>#DIV/0!</v>
      </c>
      <c r="J314" s="261"/>
      <c r="K314" s="257"/>
      <c r="L314" s="275" t="e">
        <f t="shared" si="19"/>
        <v>#DIV/0!</v>
      </c>
      <c r="M314" s="258"/>
      <c r="N314" s="257"/>
      <c r="O314" s="275" t="e">
        <f t="shared" si="20"/>
        <v>#DIV/0!</v>
      </c>
    </row>
    <row r="315" spans="1:15" s="75" customFormat="1" ht="38.25" hidden="1" x14ac:dyDescent="0.2">
      <c r="A315" s="71" t="s">
        <v>13</v>
      </c>
      <c r="B315" s="71" t="s">
        <v>442</v>
      </c>
      <c r="C315" s="446" t="s">
        <v>290</v>
      </c>
      <c r="D315" s="566"/>
      <c r="E315" s="229"/>
      <c r="F315" s="321" t="e">
        <f t="shared" si="17"/>
        <v>#DIV/0!</v>
      </c>
      <c r="G315" s="228"/>
      <c r="H315" s="229"/>
      <c r="I315" s="321" t="e">
        <f t="shared" si="18"/>
        <v>#DIV/0!</v>
      </c>
      <c r="J315" s="229"/>
      <c r="K315" s="229"/>
      <c r="L315" s="321" t="e">
        <f t="shared" si="19"/>
        <v>#DIV/0!</v>
      </c>
      <c r="M315" s="228"/>
      <c r="N315" s="229"/>
      <c r="O315" s="321" t="e">
        <f t="shared" si="20"/>
        <v>#DIV/0!</v>
      </c>
    </row>
    <row r="316" spans="1:15" s="75" customFormat="1" ht="51" hidden="1" x14ac:dyDescent="0.2">
      <c r="A316" s="71" t="s">
        <v>1</v>
      </c>
      <c r="B316" s="71" t="s">
        <v>448</v>
      </c>
      <c r="C316" s="71" t="s">
        <v>291</v>
      </c>
      <c r="D316" s="228"/>
      <c r="E316" s="229"/>
      <c r="F316" s="321" t="e">
        <f t="shared" si="17"/>
        <v>#DIV/0!</v>
      </c>
      <c r="G316" s="228"/>
      <c r="H316" s="229"/>
      <c r="I316" s="321" t="e">
        <f t="shared" si="18"/>
        <v>#DIV/0!</v>
      </c>
      <c r="J316" s="229"/>
      <c r="K316" s="229"/>
      <c r="L316" s="321" t="e">
        <f t="shared" si="19"/>
        <v>#DIV/0!</v>
      </c>
      <c r="M316" s="228"/>
      <c r="N316" s="229"/>
      <c r="O316" s="321" t="e">
        <f t="shared" si="20"/>
        <v>#DIV/0!</v>
      </c>
    </row>
    <row r="317" spans="1:15" s="75" customFormat="1" ht="63.75" hidden="1" x14ac:dyDescent="0.2">
      <c r="A317" s="71" t="s">
        <v>1</v>
      </c>
      <c r="B317" s="71" t="s">
        <v>445</v>
      </c>
      <c r="C317" s="71" t="s">
        <v>292</v>
      </c>
      <c r="D317" s="228"/>
      <c r="E317" s="229"/>
      <c r="F317" s="321" t="e">
        <f t="shared" si="17"/>
        <v>#DIV/0!</v>
      </c>
      <c r="G317" s="228"/>
      <c r="H317" s="229"/>
      <c r="I317" s="321" t="e">
        <f t="shared" si="18"/>
        <v>#DIV/0!</v>
      </c>
      <c r="J317" s="229"/>
      <c r="K317" s="229"/>
      <c r="L317" s="321" t="e">
        <f t="shared" si="19"/>
        <v>#DIV/0!</v>
      </c>
      <c r="M317" s="228"/>
      <c r="N317" s="229"/>
      <c r="O317" s="321" t="e">
        <f t="shared" si="20"/>
        <v>#DIV/0!</v>
      </c>
    </row>
    <row r="318" spans="1:15" s="75" customFormat="1" ht="63.75" hidden="1" x14ac:dyDescent="0.2">
      <c r="A318" s="71" t="s">
        <v>1</v>
      </c>
      <c r="B318" s="71" t="s">
        <v>445</v>
      </c>
      <c r="C318" s="71" t="s">
        <v>293</v>
      </c>
      <c r="D318" s="228"/>
      <c r="E318" s="229"/>
      <c r="F318" s="321" t="e">
        <f t="shared" si="17"/>
        <v>#DIV/0!</v>
      </c>
      <c r="G318" s="228"/>
      <c r="H318" s="229"/>
      <c r="I318" s="321" t="e">
        <f t="shared" si="18"/>
        <v>#DIV/0!</v>
      </c>
      <c r="J318" s="229"/>
      <c r="K318" s="229"/>
      <c r="L318" s="321" t="e">
        <f t="shared" si="19"/>
        <v>#DIV/0!</v>
      </c>
      <c r="M318" s="228"/>
      <c r="N318" s="229"/>
      <c r="O318" s="321" t="e">
        <f t="shared" si="20"/>
        <v>#DIV/0!</v>
      </c>
    </row>
    <row r="319" spans="1:15" s="75" customFormat="1" ht="63.75" hidden="1" x14ac:dyDescent="0.2">
      <c r="A319" s="71" t="s">
        <v>1</v>
      </c>
      <c r="B319" s="71" t="s">
        <v>445</v>
      </c>
      <c r="C319" s="71" t="s">
        <v>294</v>
      </c>
      <c r="D319" s="228"/>
      <c r="E319" s="221"/>
      <c r="F319" s="321" t="e">
        <f t="shared" si="17"/>
        <v>#DIV/0!</v>
      </c>
      <c r="G319" s="220"/>
      <c r="H319" s="221"/>
      <c r="I319" s="321" t="e">
        <f t="shared" si="18"/>
        <v>#DIV/0!</v>
      </c>
      <c r="J319" s="221"/>
      <c r="K319" s="221"/>
      <c r="L319" s="321" t="e">
        <f t="shared" si="19"/>
        <v>#DIV/0!</v>
      </c>
      <c r="M319" s="220"/>
      <c r="N319" s="221"/>
      <c r="O319" s="321" t="e">
        <f t="shared" si="20"/>
        <v>#DIV/0!</v>
      </c>
    </row>
    <row r="320" spans="1:15" s="75" customFormat="1" ht="63.75" hidden="1" x14ac:dyDescent="0.2">
      <c r="A320" s="71" t="s">
        <v>1</v>
      </c>
      <c r="B320" s="60" t="s">
        <v>445</v>
      </c>
      <c r="C320" s="60" t="s">
        <v>446</v>
      </c>
      <c r="D320" s="220"/>
      <c r="E320" s="229"/>
      <c r="F320" s="321" t="e">
        <f t="shared" si="17"/>
        <v>#DIV/0!</v>
      </c>
      <c r="G320" s="228"/>
      <c r="H320" s="229"/>
      <c r="I320" s="321" t="e">
        <f t="shared" si="18"/>
        <v>#DIV/0!</v>
      </c>
      <c r="J320" s="229"/>
      <c r="K320" s="229"/>
      <c r="L320" s="321" t="e">
        <f t="shared" si="19"/>
        <v>#DIV/0!</v>
      </c>
      <c r="M320" s="228"/>
      <c r="N320" s="229"/>
      <c r="O320" s="321" t="e">
        <f t="shared" si="20"/>
        <v>#DIV/0!</v>
      </c>
    </row>
    <row r="321" spans="1:15" s="75" customFormat="1" ht="63.75" hidden="1" x14ac:dyDescent="0.2">
      <c r="A321" s="71" t="s">
        <v>1</v>
      </c>
      <c r="B321" s="71" t="s">
        <v>445</v>
      </c>
      <c r="C321" s="71" t="s">
        <v>295</v>
      </c>
      <c r="D321" s="228"/>
      <c r="E321" s="229"/>
      <c r="F321" s="321" t="e">
        <f>(E321/D321)*100</f>
        <v>#DIV/0!</v>
      </c>
      <c r="G321" s="228"/>
      <c r="H321" s="229"/>
      <c r="I321" s="321" t="e">
        <f>(H321/G321)*100</f>
        <v>#DIV/0!</v>
      </c>
      <c r="J321" s="229"/>
      <c r="K321" s="229"/>
      <c r="L321" s="321" t="e">
        <f>(K321/J321)*100</f>
        <v>#DIV/0!</v>
      </c>
      <c r="M321" s="228"/>
      <c r="N321" s="229"/>
      <c r="O321" s="321" t="e">
        <f>(N321/M321)*100</f>
        <v>#DIV/0!</v>
      </c>
    </row>
    <row r="322" spans="1:15" s="75" customFormat="1" ht="63.75" hidden="1" x14ac:dyDescent="0.2">
      <c r="A322" s="71" t="s">
        <v>1</v>
      </c>
      <c r="B322" s="71" t="s">
        <v>445</v>
      </c>
      <c r="C322" s="71" t="s">
        <v>296</v>
      </c>
      <c r="D322" s="228"/>
      <c r="E322" s="229"/>
      <c r="F322" s="321" t="e">
        <f>(E322/D322)*100</f>
        <v>#DIV/0!</v>
      </c>
      <c r="G322" s="228"/>
      <c r="H322" s="229"/>
      <c r="I322" s="321" t="e">
        <f>(H322/G322)*100</f>
        <v>#DIV/0!</v>
      </c>
      <c r="J322" s="229"/>
      <c r="K322" s="229"/>
      <c r="L322" s="321" t="e">
        <f>(K322/J322)*100</f>
        <v>#DIV/0!</v>
      </c>
      <c r="M322" s="228"/>
      <c r="N322" s="229"/>
      <c r="O322" s="321" t="e">
        <f>(N322/M322)*100</f>
        <v>#DIV/0!</v>
      </c>
    </row>
    <row r="323" spans="1:15" s="75" customFormat="1" ht="51" hidden="1" x14ac:dyDescent="0.2">
      <c r="A323" s="71" t="s">
        <v>1</v>
      </c>
      <c r="B323" s="71" t="s">
        <v>444</v>
      </c>
      <c r="C323" s="71" t="s">
        <v>297</v>
      </c>
      <c r="D323" s="228"/>
      <c r="E323" s="229"/>
      <c r="F323" s="321" t="e">
        <f t="shared" ref="F323:F347" si="21">(E323/D323)*100</f>
        <v>#DIV/0!</v>
      </c>
      <c r="G323" s="228"/>
      <c r="H323" s="229"/>
      <c r="I323" s="321" t="e">
        <f t="shared" ref="I323:I347" si="22">(H323/G323)*100</f>
        <v>#DIV/0!</v>
      </c>
      <c r="J323" s="229"/>
      <c r="K323" s="229"/>
      <c r="L323" s="321" t="e">
        <f t="shared" ref="L323:L347" si="23">(K323/J323)*100</f>
        <v>#DIV/0!</v>
      </c>
      <c r="M323" s="228"/>
      <c r="N323" s="229"/>
      <c r="O323" s="321" t="e">
        <f t="shared" ref="O323:O347" si="24">(N323/M323)*100</f>
        <v>#DIV/0!</v>
      </c>
    </row>
    <row r="324" spans="1:15" s="75" customFormat="1" ht="63.75" hidden="1" x14ac:dyDescent="0.2">
      <c r="A324" s="71" t="s">
        <v>1</v>
      </c>
      <c r="B324" s="71" t="s">
        <v>445</v>
      </c>
      <c r="C324" s="71" t="s">
        <v>298</v>
      </c>
      <c r="D324" s="228"/>
      <c r="E324" s="229"/>
      <c r="F324" s="321" t="e">
        <f t="shared" si="21"/>
        <v>#DIV/0!</v>
      </c>
      <c r="G324" s="228"/>
      <c r="H324" s="229"/>
      <c r="I324" s="321" t="e">
        <f t="shared" si="22"/>
        <v>#DIV/0!</v>
      </c>
      <c r="J324" s="229"/>
      <c r="K324" s="229"/>
      <c r="L324" s="321" t="e">
        <f t="shared" si="23"/>
        <v>#DIV/0!</v>
      </c>
      <c r="M324" s="228"/>
      <c r="N324" s="229"/>
      <c r="O324" s="321" t="e">
        <f t="shared" si="24"/>
        <v>#DIV/0!</v>
      </c>
    </row>
    <row r="325" spans="1:15" ht="38.25" hidden="1" x14ac:dyDescent="0.2">
      <c r="A325" s="4" t="s">
        <v>1</v>
      </c>
      <c r="B325" s="84" t="s">
        <v>361</v>
      </c>
      <c r="C325" s="4" t="s">
        <v>299</v>
      </c>
      <c r="D325" s="202"/>
      <c r="E325" s="203"/>
      <c r="F325" s="275" t="e">
        <f>(E325/D325)*100</f>
        <v>#DIV/0!</v>
      </c>
      <c r="G325" s="208"/>
      <c r="H325" s="207"/>
      <c r="I325" s="275" t="e">
        <f>(H325/G325)*100</f>
        <v>#DIV/0!</v>
      </c>
      <c r="J325" s="207"/>
      <c r="K325" s="207"/>
      <c r="L325" s="275" t="e">
        <f t="shared" si="23"/>
        <v>#DIV/0!</v>
      </c>
      <c r="M325" s="208"/>
      <c r="N325" s="207"/>
      <c r="O325" s="275" t="e">
        <f t="shared" si="24"/>
        <v>#DIV/0!</v>
      </c>
    </row>
    <row r="326" spans="1:15" ht="38.25" hidden="1" x14ac:dyDescent="0.2">
      <c r="A326" s="4" t="s">
        <v>1</v>
      </c>
      <c r="B326" s="5" t="s">
        <v>449</v>
      </c>
      <c r="C326" s="4" t="s">
        <v>300</v>
      </c>
      <c r="D326" s="202"/>
      <c r="E326" s="203"/>
      <c r="F326" s="275" t="e">
        <f t="shared" si="21"/>
        <v>#DIV/0!</v>
      </c>
      <c r="G326" s="204"/>
      <c r="H326" s="207"/>
      <c r="I326" s="275" t="e">
        <f t="shared" si="22"/>
        <v>#DIV/0!</v>
      </c>
      <c r="J326" s="207"/>
      <c r="K326" s="207"/>
      <c r="L326" s="275" t="e">
        <f t="shared" si="23"/>
        <v>#DIV/0!</v>
      </c>
      <c r="M326" s="208"/>
      <c r="N326" s="207"/>
      <c r="O326" s="275" t="e">
        <f t="shared" si="24"/>
        <v>#DIV/0!</v>
      </c>
    </row>
    <row r="327" spans="1:15" s="75" customFormat="1" ht="38.25" hidden="1" x14ac:dyDescent="0.2">
      <c r="A327" s="71" t="s">
        <v>1</v>
      </c>
      <c r="B327" s="71" t="s">
        <v>450</v>
      </c>
      <c r="C327" s="71" t="s">
        <v>301</v>
      </c>
      <c r="D327" s="228"/>
      <c r="E327" s="229"/>
      <c r="F327" s="321" t="e">
        <f t="shared" si="21"/>
        <v>#DIV/0!</v>
      </c>
      <c r="G327" s="228"/>
      <c r="H327" s="229"/>
      <c r="I327" s="321" t="e">
        <f t="shared" si="22"/>
        <v>#DIV/0!</v>
      </c>
      <c r="J327" s="229"/>
      <c r="K327" s="229"/>
      <c r="L327" s="321" t="e">
        <f t="shared" si="23"/>
        <v>#DIV/0!</v>
      </c>
      <c r="M327" s="228"/>
      <c r="N327" s="229"/>
      <c r="O327" s="321" t="e">
        <f t="shared" si="24"/>
        <v>#DIV/0!</v>
      </c>
    </row>
    <row r="328" spans="1:15" s="75" customFormat="1" ht="38.25" hidden="1" x14ac:dyDescent="0.2">
      <c r="A328" s="71" t="s">
        <v>1</v>
      </c>
      <c r="B328" s="71" t="s">
        <v>451</v>
      </c>
      <c r="C328" s="71" t="s">
        <v>302</v>
      </c>
      <c r="D328" s="228"/>
      <c r="E328" s="229"/>
      <c r="F328" s="321" t="e">
        <f t="shared" si="21"/>
        <v>#DIV/0!</v>
      </c>
      <c r="G328" s="228"/>
      <c r="H328" s="229"/>
      <c r="I328" s="321" t="e">
        <f t="shared" si="22"/>
        <v>#DIV/0!</v>
      </c>
      <c r="J328" s="229"/>
      <c r="K328" s="229"/>
      <c r="L328" s="321" t="e">
        <f t="shared" si="23"/>
        <v>#DIV/0!</v>
      </c>
      <c r="M328" s="228"/>
      <c r="N328" s="229"/>
      <c r="O328" s="321" t="e">
        <f t="shared" si="24"/>
        <v>#DIV/0!</v>
      </c>
    </row>
    <row r="329" spans="1:15" ht="38.25" hidden="1" x14ac:dyDescent="0.2">
      <c r="A329" s="71" t="s">
        <v>1</v>
      </c>
      <c r="B329" s="84" t="s">
        <v>350</v>
      </c>
      <c r="C329" s="71" t="s">
        <v>303</v>
      </c>
      <c r="D329" s="202"/>
      <c r="E329" s="203"/>
      <c r="F329" s="294" t="e">
        <f t="shared" si="21"/>
        <v>#DIV/0!</v>
      </c>
      <c r="G329" s="208"/>
      <c r="H329" s="207"/>
      <c r="I329" s="294" t="e">
        <f t="shared" si="22"/>
        <v>#DIV/0!</v>
      </c>
      <c r="J329" s="207"/>
      <c r="K329" s="207"/>
      <c r="L329" s="294" t="e">
        <f t="shared" si="23"/>
        <v>#DIV/0!</v>
      </c>
      <c r="M329" s="208"/>
      <c r="N329" s="207"/>
      <c r="O329" s="294" t="e">
        <f t="shared" si="24"/>
        <v>#DIV/0!</v>
      </c>
    </row>
    <row r="330" spans="1:15" ht="38.25" hidden="1" x14ac:dyDescent="0.2">
      <c r="A330" s="4" t="s">
        <v>1</v>
      </c>
      <c r="B330" s="5" t="s">
        <v>452</v>
      </c>
      <c r="C330" s="4" t="s">
        <v>304</v>
      </c>
      <c r="D330" s="202"/>
      <c r="E330" s="203"/>
      <c r="F330" s="275" t="e">
        <f t="shared" si="21"/>
        <v>#DIV/0!</v>
      </c>
      <c r="G330" s="204"/>
      <c r="H330" s="207"/>
      <c r="I330" s="275" t="e">
        <f t="shared" si="22"/>
        <v>#DIV/0!</v>
      </c>
      <c r="J330" s="207"/>
      <c r="K330" s="207"/>
      <c r="L330" s="275" t="e">
        <f t="shared" si="23"/>
        <v>#DIV/0!</v>
      </c>
      <c r="M330" s="208"/>
      <c r="N330" s="207"/>
      <c r="O330" s="275" t="e">
        <f t="shared" si="24"/>
        <v>#DIV/0!</v>
      </c>
    </row>
    <row r="331" spans="1:15" s="75" customFormat="1" ht="51" hidden="1" x14ac:dyDescent="0.2">
      <c r="A331" s="71" t="s">
        <v>1</v>
      </c>
      <c r="B331" s="71" t="s">
        <v>444</v>
      </c>
      <c r="C331" s="71" t="s">
        <v>305</v>
      </c>
      <c r="D331" s="228"/>
      <c r="E331" s="229"/>
      <c r="F331" s="321" t="e">
        <f t="shared" si="21"/>
        <v>#DIV/0!</v>
      </c>
      <c r="G331" s="228"/>
      <c r="H331" s="229"/>
      <c r="I331" s="321" t="e">
        <f t="shared" si="22"/>
        <v>#DIV/0!</v>
      </c>
      <c r="J331" s="229"/>
      <c r="K331" s="229"/>
      <c r="L331" s="321" t="e">
        <f t="shared" si="23"/>
        <v>#DIV/0!</v>
      </c>
      <c r="M331" s="228"/>
      <c r="N331" s="229"/>
      <c r="O331" s="321" t="e">
        <f t="shared" si="24"/>
        <v>#DIV/0!</v>
      </c>
    </row>
    <row r="332" spans="1:15" s="75" customFormat="1" ht="38.25" hidden="1" x14ac:dyDescent="0.2">
      <c r="A332" s="71" t="s">
        <v>1</v>
      </c>
      <c r="B332" s="71" t="s">
        <v>451</v>
      </c>
      <c r="C332" s="71" t="s">
        <v>306</v>
      </c>
      <c r="D332" s="228"/>
      <c r="E332" s="229"/>
      <c r="F332" s="321" t="e">
        <f t="shared" si="21"/>
        <v>#DIV/0!</v>
      </c>
      <c r="G332" s="228"/>
      <c r="H332" s="229"/>
      <c r="I332" s="321" t="e">
        <f t="shared" si="22"/>
        <v>#DIV/0!</v>
      </c>
      <c r="J332" s="229"/>
      <c r="K332" s="229"/>
      <c r="L332" s="321" t="e">
        <f t="shared" si="23"/>
        <v>#DIV/0!</v>
      </c>
      <c r="M332" s="228"/>
      <c r="N332" s="229"/>
      <c r="O332" s="321" t="e">
        <f t="shared" si="24"/>
        <v>#DIV/0!</v>
      </c>
    </row>
    <row r="333" spans="1:15" ht="51" hidden="1" x14ac:dyDescent="0.2">
      <c r="A333" s="100" t="s">
        <v>1</v>
      </c>
      <c r="B333" s="84" t="s">
        <v>346</v>
      </c>
      <c r="C333" s="4" t="s">
        <v>2124</v>
      </c>
      <c r="D333" s="209"/>
      <c r="E333" s="210"/>
      <c r="F333" s="275" t="e">
        <f t="shared" si="21"/>
        <v>#DIV/0!</v>
      </c>
      <c r="G333" s="208"/>
      <c r="H333" s="211"/>
      <c r="I333" s="275" t="e">
        <f t="shared" si="22"/>
        <v>#DIV/0!</v>
      </c>
      <c r="J333" s="207"/>
      <c r="K333" s="207"/>
      <c r="L333" s="275" t="e">
        <f t="shared" si="23"/>
        <v>#DIV/0!</v>
      </c>
      <c r="M333" s="208"/>
      <c r="N333" s="211"/>
      <c r="O333" s="275" t="e">
        <f t="shared" si="24"/>
        <v>#DIV/0!</v>
      </c>
    </row>
    <row r="334" spans="1:15" s="75" customFormat="1" ht="38.25" hidden="1" x14ac:dyDescent="0.2">
      <c r="A334" s="71" t="s">
        <v>1</v>
      </c>
      <c r="B334" s="71" t="s">
        <v>450</v>
      </c>
      <c r="C334" s="71" t="s">
        <v>308</v>
      </c>
      <c r="D334" s="228"/>
      <c r="E334" s="229"/>
      <c r="F334" s="321" t="e">
        <f t="shared" si="21"/>
        <v>#DIV/0!</v>
      </c>
      <c r="G334" s="228"/>
      <c r="H334" s="229"/>
      <c r="I334" s="321" t="e">
        <f t="shared" si="22"/>
        <v>#DIV/0!</v>
      </c>
      <c r="J334" s="229"/>
      <c r="K334" s="229"/>
      <c r="L334" s="321" t="e">
        <f t="shared" si="23"/>
        <v>#DIV/0!</v>
      </c>
      <c r="M334" s="228"/>
      <c r="N334" s="229"/>
      <c r="O334" s="321" t="e">
        <f t="shared" si="24"/>
        <v>#DIV/0!</v>
      </c>
    </row>
    <row r="335" spans="1:15" s="75" customFormat="1" ht="38.25" hidden="1" x14ac:dyDescent="0.2">
      <c r="A335" s="71" t="s">
        <v>1</v>
      </c>
      <c r="B335" s="71" t="s">
        <v>450</v>
      </c>
      <c r="C335" s="71" t="s">
        <v>309</v>
      </c>
      <c r="D335" s="228"/>
      <c r="E335" s="229"/>
      <c r="F335" s="321" t="e">
        <f t="shared" si="21"/>
        <v>#DIV/0!</v>
      </c>
      <c r="G335" s="228"/>
      <c r="H335" s="229"/>
      <c r="I335" s="321" t="e">
        <f t="shared" si="22"/>
        <v>#DIV/0!</v>
      </c>
      <c r="J335" s="229"/>
      <c r="K335" s="229"/>
      <c r="L335" s="321" t="e">
        <f t="shared" si="23"/>
        <v>#DIV/0!</v>
      </c>
      <c r="M335" s="228"/>
      <c r="N335" s="229"/>
      <c r="O335" s="321" t="e">
        <f t="shared" si="24"/>
        <v>#DIV/0!</v>
      </c>
    </row>
    <row r="336" spans="1:15" ht="51" hidden="1" x14ac:dyDescent="0.2">
      <c r="A336" s="100" t="s">
        <v>1</v>
      </c>
      <c r="B336" s="84" t="s">
        <v>346</v>
      </c>
      <c r="C336" s="4" t="s">
        <v>2125</v>
      </c>
      <c r="D336" s="209"/>
      <c r="E336" s="210"/>
      <c r="F336" s="275" t="e">
        <f t="shared" si="21"/>
        <v>#DIV/0!</v>
      </c>
      <c r="G336" s="208"/>
      <c r="H336" s="211"/>
      <c r="I336" s="275" t="e">
        <f t="shared" si="22"/>
        <v>#DIV/0!</v>
      </c>
      <c r="J336" s="207"/>
      <c r="K336" s="207"/>
      <c r="L336" s="275" t="e">
        <f t="shared" si="23"/>
        <v>#DIV/0!</v>
      </c>
      <c r="M336" s="208"/>
      <c r="N336" s="207"/>
      <c r="O336" s="275" t="e">
        <f t="shared" si="24"/>
        <v>#DIV/0!</v>
      </c>
    </row>
    <row r="337" spans="1:15" s="75" customFormat="1" ht="51" hidden="1" x14ac:dyDescent="0.2">
      <c r="A337" s="71" t="s">
        <v>1</v>
      </c>
      <c r="B337" s="71" t="s">
        <v>444</v>
      </c>
      <c r="C337" s="71" t="s">
        <v>311</v>
      </c>
      <c r="D337" s="228"/>
      <c r="E337" s="229"/>
      <c r="F337" s="321" t="e">
        <f t="shared" si="21"/>
        <v>#DIV/0!</v>
      </c>
      <c r="G337" s="228"/>
      <c r="H337" s="229"/>
      <c r="I337" s="321" t="e">
        <f t="shared" si="22"/>
        <v>#DIV/0!</v>
      </c>
      <c r="J337" s="229"/>
      <c r="K337" s="229"/>
      <c r="L337" s="321" t="e">
        <f t="shared" si="23"/>
        <v>#DIV/0!</v>
      </c>
      <c r="M337" s="228"/>
      <c r="N337" s="229"/>
      <c r="O337" s="321" t="e">
        <f t="shared" si="24"/>
        <v>#DIV/0!</v>
      </c>
    </row>
    <row r="338" spans="1:15" s="75" customFormat="1" ht="63.75" hidden="1" x14ac:dyDescent="0.2">
      <c r="A338" s="71" t="s">
        <v>1</v>
      </c>
      <c r="B338" s="71" t="s">
        <v>445</v>
      </c>
      <c r="C338" s="71" t="s">
        <v>312</v>
      </c>
      <c r="D338" s="228"/>
      <c r="E338" s="221"/>
      <c r="F338" s="321" t="e">
        <f t="shared" si="21"/>
        <v>#DIV/0!</v>
      </c>
      <c r="G338" s="220"/>
      <c r="H338" s="221"/>
      <c r="I338" s="321" t="e">
        <f t="shared" si="22"/>
        <v>#DIV/0!</v>
      </c>
      <c r="J338" s="221"/>
      <c r="K338" s="221"/>
      <c r="L338" s="321" t="e">
        <f t="shared" si="23"/>
        <v>#DIV/0!</v>
      </c>
      <c r="M338" s="220"/>
      <c r="N338" s="221"/>
      <c r="O338" s="321" t="e">
        <f t="shared" si="24"/>
        <v>#DIV/0!</v>
      </c>
    </row>
    <row r="339" spans="1:15" s="75" customFormat="1" ht="63.75" hidden="1" x14ac:dyDescent="0.2">
      <c r="A339" s="71" t="s">
        <v>1</v>
      </c>
      <c r="B339" s="60" t="s">
        <v>445</v>
      </c>
      <c r="C339" s="60" t="s">
        <v>447</v>
      </c>
      <c r="D339" s="220"/>
      <c r="E339" s="229"/>
      <c r="F339" s="321" t="e">
        <f t="shared" si="21"/>
        <v>#DIV/0!</v>
      </c>
      <c r="G339" s="228"/>
      <c r="H339" s="229"/>
      <c r="I339" s="321" t="e">
        <f t="shared" si="22"/>
        <v>#DIV/0!</v>
      </c>
      <c r="J339" s="229"/>
      <c r="K339" s="229"/>
      <c r="L339" s="321" t="e">
        <f t="shared" si="23"/>
        <v>#DIV/0!</v>
      </c>
      <c r="M339" s="228"/>
      <c r="N339" s="229"/>
      <c r="O339" s="321" t="e">
        <f t="shared" si="24"/>
        <v>#DIV/0!</v>
      </c>
    </row>
    <row r="340" spans="1:15" s="75" customFormat="1" ht="51" hidden="1" x14ac:dyDescent="0.2">
      <c r="A340" s="71" t="s">
        <v>1</v>
      </c>
      <c r="B340" s="71" t="s">
        <v>2643</v>
      </c>
      <c r="C340" s="71" t="s">
        <v>313</v>
      </c>
      <c r="D340" s="228"/>
      <c r="E340" s="229"/>
      <c r="F340" s="321" t="e">
        <f t="shared" si="21"/>
        <v>#DIV/0!</v>
      </c>
      <c r="G340" s="228"/>
      <c r="H340" s="229"/>
      <c r="I340" s="321" t="e">
        <f t="shared" si="22"/>
        <v>#DIV/0!</v>
      </c>
      <c r="J340" s="229"/>
      <c r="K340" s="229"/>
      <c r="L340" s="321" t="e">
        <f t="shared" si="23"/>
        <v>#DIV/0!</v>
      </c>
      <c r="M340" s="228"/>
      <c r="N340" s="229"/>
      <c r="O340" s="321" t="e">
        <f t="shared" si="24"/>
        <v>#DIV/0!</v>
      </c>
    </row>
    <row r="341" spans="1:15" s="75" customFormat="1" ht="63.75" hidden="1" x14ac:dyDescent="0.2">
      <c r="A341" s="71" t="s">
        <v>1</v>
      </c>
      <c r="B341" s="71" t="s">
        <v>445</v>
      </c>
      <c r="C341" s="71" t="s">
        <v>314</v>
      </c>
      <c r="D341" s="228"/>
      <c r="E341" s="229"/>
      <c r="F341" s="321" t="e">
        <f t="shared" si="21"/>
        <v>#DIV/0!</v>
      </c>
      <c r="G341" s="228"/>
      <c r="H341" s="229"/>
      <c r="I341" s="321" t="e">
        <f t="shared" si="22"/>
        <v>#DIV/0!</v>
      </c>
      <c r="J341" s="229"/>
      <c r="K341" s="229"/>
      <c r="L341" s="321" t="e">
        <f t="shared" si="23"/>
        <v>#DIV/0!</v>
      </c>
      <c r="M341" s="228"/>
      <c r="N341" s="229"/>
      <c r="O341" s="321" t="e">
        <f t="shared" si="24"/>
        <v>#DIV/0!</v>
      </c>
    </row>
    <row r="342" spans="1:15" s="160" customFormat="1" ht="51" hidden="1" x14ac:dyDescent="0.2">
      <c r="A342" s="82" t="s">
        <v>1</v>
      </c>
      <c r="B342" s="82" t="s">
        <v>453</v>
      </c>
      <c r="C342" s="82" t="s">
        <v>315</v>
      </c>
      <c r="D342" s="392"/>
      <c r="E342" s="590"/>
      <c r="F342" s="391" t="e">
        <f t="shared" si="21"/>
        <v>#DIV/0!</v>
      </c>
      <c r="G342" s="589"/>
      <c r="H342" s="590"/>
      <c r="I342" s="391" t="e">
        <f t="shared" si="22"/>
        <v>#DIV/0!</v>
      </c>
      <c r="J342" s="590"/>
      <c r="K342" s="590"/>
      <c r="L342" s="391" t="e">
        <f t="shared" si="23"/>
        <v>#DIV/0!</v>
      </c>
      <c r="M342" s="589"/>
      <c r="N342" s="590"/>
      <c r="O342" s="391" t="e">
        <f t="shared" si="24"/>
        <v>#DIV/0!</v>
      </c>
    </row>
    <row r="343" spans="1:15" ht="51" hidden="1" x14ac:dyDescent="0.25">
      <c r="A343" s="200" t="s">
        <v>3</v>
      </c>
      <c r="B343" s="289" t="s">
        <v>1678</v>
      </c>
      <c r="C343" s="63" t="s">
        <v>1667</v>
      </c>
      <c r="D343" s="262"/>
      <c r="E343" s="263"/>
      <c r="F343" s="275" t="e">
        <f t="shared" si="21"/>
        <v>#DIV/0!</v>
      </c>
      <c r="G343" s="264"/>
      <c r="H343" s="263"/>
      <c r="I343" s="275" t="e">
        <f t="shared" si="22"/>
        <v>#DIV/0!</v>
      </c>
      <c r="J343" s="263"/>
      <c r="K343" s="263"/>
      <c r="L343" s="275" t="e">
        <f t="shared" si="23"/>
        <v>#DIV/0!</v>
      </c>
      <c r="M343" s="264"/>
      <c r="N343" s="263"/>
      <c r="O343" s="275" t="e">
        <f t="shared" si="24"/>
        <v>#DIV/0!</v>
      </c>
    </row>
    <row r="344" spans="1:15" ht="45" hidden="1" x14ac:dyDescent="0.2">
      <c r="A344" s="143" t="s">
        <v>9</v>
      </c>
      <c r="B344" s="290" t="s">
        <v>1980</v>
      </c>
      <c r="C344" s="68" t="s">
        <v>1687</v>
      </c>
      <c r="D344" s="265"/>
      <c r="E344" s="266"/>
      <c r="F344" s="275" t="e">
        <f t="shared" si="21"/>
        <v>#DIV/0!</v>
      </c>
      <c r="G344" s="265"/>
      <c r="H344" s="266"/>
      <c r="I344" s="275" t="e">
        <f t="shared" si="22"/>
        <v>#DIV/0!</v>
      </c>
      <c r="J344" s="266"/>
      <c r="K344" s="263"/>
      <c r="L344" s="275" t="e">
        <f t="shared" si="23"/>
        <v>#DIV/0!</v>
      </c>
      <c r="M344" s="265"/>
      <c r="N344" s="266"/>
      <c r="O344" s="275" t="e">
        <f t="shared" si="24"/>
        <v>#DIV/0!</v>
      </c>
    </row>
    <row r="345" spans="1:15" ht="45.75" hidden="1" x14ac:dyDescent="0.25">
      <c r="A345" s="78" t="s">
        <v>13</v>
      </c>
      <c r="B345" s="78" t="s">
        <v>1980</v>
      </c>
      <c r="D345" s="262"/>
      <c r="E345" s="263"/>
      <c r="F345" s="275" t="e">
        <f t="shared" si="21"/>
        <v>#DIV/0!</v>
      </c>
      <c r="G345" s="267"/>
      <c r="H345" s="268"/>
      <c r="I345" s="275" t="e">
        <f t="shared" si="22"/>
        <v>#DIV/0!</v>
      </c>
      <c r="J345" s="263"/>
      <c r="K345" s="263"/>
      <c r="L345" s="275" t="e">
        <f t="shared" si="23"/>
        <v>#DIV/0!</v>
      </c>
      <c r="M345" s="264"/>
      <c r="N345" s="263"/>
      <c r="O345" s="275" t="e">
        <f t="shared" si="24"/>
        <v>#DIV/0!</v>
      </c>
    </row>
    <row r="346" spans="1:15" s="75" customFormat="1" ht="38.25" hidden="1" x14ac:dyDescent="0.2">
      <c r="A346" s="292" t="s">
        <v>9</v>
      </c>
      <c r="B346" s="71" t="s">
        <v>373</v>
      </c>
      <c r="C346" s="83" t="s">
        <v>2270</v>
      </c>
      <c r="D346" s="413"/>
      <c r="E346" s="414"/>
      <c r="F346" s="321" t="e">
        <f t="shared" si="21"/>
        <v>#DIV/0!</v>
      </c>
      <c r="G346" s="415"/>
      <c r="H346" s="414"/>
      <c r="I346" s="321">
        <v>0</v>
      </c>
      <c r="J346" s="414"/>
      <c r="K346" s="414"/>
      <c r="L346" s="321" t="e">
        <f t="shared" si="23"/>
        <v>#DIV/0!</v>
      </c>
      <c r="M346" s="415"/>
      <c r="N346" s="414"/>
      <c r="O346" s="321">
        <v>50</v>
      </c>
    </row>
    <row r="347" spans="1:15" ht="39" hidden="1" thickBot="1" x14ac:dyDescent="0.25">
      <c r="A347" s="201" t="s">
        <v>14</v>
      </c>
      <c r="B347" s="162" t="s">
        <v>2280</v>
      </c>
      <c r="C347" s="83" t="s">
        <v>2281</v>
      </c>
      <c r="D347" s="269"/>
      <c r="E347" s="270"/>
      <c r="F347" s="276" t="e">
        <f t="shared" si="21"/>
        <v>#DIV/0!</v>
      </c>
      <c r="G347" s="271"/>
      <c r="H347" s="270"/>
      <c r="I347" s="276" t="e">
        <f t="shared" si="22"/>
        <v>#DIV/0!</v>
      </c>
      <c r="J347" s="270"/>
      <c r="K347" s="270"/>
      <c r="L347" s="276" t="e">
        <f t="shared" si="23"/>
        <v>#DIV/0!</v>
      </c>
      <c r="M347" s="271"/>
      <c r="N347" s="270"/>
      <c r="O347" s="276" t="e">
        <f t="shared" si="24"/>
        <v>#DIV/0!</v>
      </c>
    </row>
    <row r="348" spans="1:15" s="160" customFormat="1" ht="51" hidden="1" x14ac:dyDescent="0.2">
      <c r="A348" s="82" t="s">
        <v>9</v>
      </c>
      <c r="B348" s="199" t="s">
        <v>1678</v>
      </c>
      <c r="C348" s="358" t="s">
        <v>1687</v>
      </c>
      <c r="D348" s="178"/>
    </row>
    <row r="349" spans="1:15" s="365" customFormat="1" ht="38.25" hidden="1" x14ac:dyDescent="0.2">
      <c r="A349" s="82" t="s">
        <v>3</v>
      </c>
      <c r="B349" s="199" t="s">
        <v>2340</v>
      </c>
      <c r="C349" s="509" t="s">
        <v>1667</v>
      </c>
      <c r="D349" s="509"/>
      <c r="L349" s="365">
        <v>39.130000000000003</v>
      </c>
      <c r="O349" s="365">
        <v>100</v>
      </c>
    </row>
    <row r="350" spans="1:15" ht="38.25" hidden="1" x14ac:dyDescent="0.2">
      <c r="A350" s="71" t="s">
        <v>19</v>
      </c>
      <c r="B350" s="71" t="s">
        <v>341</v>
      </c>
      <c r="C350" s="71" t="s">
        <v>45</v>
      </c>
      <c r="D350" s="228"/>
      <c r="E350" s="229"/>
      <c r="F350" s="321" t="e">
        <f t="shared" ref="F350:F352" si="25">(E350/D350)*100</f>
        <v>#DIV/0!</v>
      </c>
      <c r="G350" s="228"/>
      <c r="H350" s="229"/>
      <c r="I350" s="321" t="e">
        <f t="shared" ref="I350:I352" si="26">(H350/G350)*100</f>
        <v>#DIV/0!</v>
      </c>
      <c r="J350" s="229"/>
      <c r="K350" s="229"/>
      <c r="L350" s="321" t="e">
        <f t="shared" ref="L350:L352" si="27">(K350/J350)*100</f>
        <v>#DIV/0!</v>
      </c>
      <c r="M350" s="228"/>
      <c r="N350" s="229"/>
      <c r="O350" s="321" t="e">
        <f t="shared" ref="O350:O352" si="28">(N350/M350)*100</f>
        <v>#DIV/0!</v>
      </c>
    </row>
    <row r="351" spans="1:15" ht="51" hidden="1" x14ac:dyDescent="0.25">
      <c r="A351" s="71" t="s">
        <v>3</v>
      </c>
      <c r="B351" s="285" t="s">
        <v>1812</v>
      </c>
      <c r="C351" s="4" t="s">
        <v>211</v>
      </c>
      <c r="D351" s="202"/>
      <c r="E351" s="205"/>
      <c r="F351" s="294" t="e">
        <f t="shared" si="25"/>
        <v>#DIV/0!</v>
      </c>
      <c r="G351" s="204"/>
      <c r="H351" s="205"/>
      <c r="I351" s="294" t="e">
        <f t="shared" si="26"/>
        <v>#DIV/0!</v>
      </c>
      <c r="J351" s="205"/>
      <c r="K351" s="207"/>
      <c r="L351" s="294" t="e">
        <f t="shared" si="27"/>
        <v>#DIV/0!</v>
      </c>
      <c r="M351" s="208"/>
      <c r="N351" s="207"/>
      <c r="O351" s="294" t="e">
        <f t="shared" si="28"/>
        <v>#DIV/0!</v>
      </c>
    </row>
    <row r="352" spans="1:15" ht="38.25" hidden="1" x14ac:dyDescent="0.25">
      <c r="A352" s="71" t="s">
        <v>3</v>
      </c>
      <c r="B352" s="285" t="s">
        <v>403</v>
      </c>
      <c r="C352" s="71" t="s">
        <v>207</v>
      </c>
      <c r="D352" s="206"/>
      <c r="E352" s="205"/>
      <c r="F352" s="294" t="e">
        <f t="shared" si="25"/>
        <v>#DIV/0!</v>
      </c>
      <c r="G352" s="204"/>
      <c r="H352" s="204"/>
      <c r="I352" s="294" t="e">
        <f t="shared" si="26"/>
        <v>#DIV/0!</v>
      </c>
      <c r="J352" s="205"/>
      <c r="K352" s="207"/>
      <c r="L352" s="294" t="e">
        <f t="shared" si="27"/>
        <v>#DIV/0!</v>
      </c>
      <c r="M352" s="208"/>
      <c r="N352" s="207"/>
      <c r="O352" s="294" t="e">
        <f t="shared" si="28"/>
        <v>#DIV/0!</v>
      </c>
    </row>
    <row r="353" spans="1:3" ht="38.25" x14ac:dyDescent="0.2">
      <c r="A353" s="71" t="s">
        <v>3</v>
      </c>
      <c r="B353" s="71" t="s">
        <v>406</v>
      </c>
      <c r="C353" s="83" t="s">
        <v>209</v>
      </c>
    </row>
  </sheetData>
  <sheetProtection formatCells="0"/>
  <autoFilter ref="A1:O352">
    <filterColumn colId="0">
      <filters>
        <filter val="Sisačko-moslavačka"/>
      </filters>
    </filterColumn>
    <filterColumn colId="1">
      <filters>
        <filter val="PRIVREDA d.o.o. _x000a_(12266526926) Gundulićeva 14, 44250 Petrinja"/>
      </filters>
    </filterColumn>
  </autoFilter>
  <pageMargins left="0.7" right="0.7"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tabSelected="1" topLeftCell="E1" workbookViewId="0">
      <selection activeCell="M3" sqref="M3"/>
    </sheetView>
  </sheetViews>
  <sheetFormatPr defaultRowHeight="12.75" x14ac:dyDescent="0.2"/>
  <cols>
    <col min="1" max="2" width="38.42578125" style="365" customWidth="1"/>
    <col min="3" max="3" width="38" style="365" customWidth="1"/>
    <col min="4" max="4" width="17.28515625" style="365" customWidth="1"/>
    <col min="5" max="5" width="15.28515625" style="365" customWidth="1"/>
    <col min="6" max="6" width="12.42578125" style="365" customWidth="1"/>
    <col min="7" max="7" width="55.85546875" style="365" customWidth="1"/>
    <col min="8" max="8" width="31.5703125" style="365" customWidth="1"/>
    <col min="9" max="9" width="38.7109375" style="365" customWidth="1"/>
    <col min="10" max="10" width="16.42578125" style="365" customWidth="1"/>
    <col min="11" max="11" width="16.5703125" style="365" customWidth="1"/>
    <col min="12" max="12" width="25.5703125" style="365" customWidth="1"/>
    <col min="13" max="16384" width="9.140625" style="365"/>
  </cols>
  <sheetData>
    <row r="1" spans="1:13" ht="26.25" thickBot="1" x14ac:dyDescent="0.25">
      <c r="A1" s="370" t="s">
        <v>2341</v>
      </c>
      <c r="B1" s="370" t="s">
        <v>2351</v>
      </c>
      <c r="C1" s="370" t="s">
        <v>2352</v>
      </c>
      <c r="D1" s="370" t="s">
        <v>2342</v>
      </c>
      <c r="E1" s="371" t="s">
        <v>2354</v>
      </c>
      <c r="F1" s="370" t="s">
        <v>2349</v>
      </c>
      <c r="G1" s="370" t="s">
        <v>2353</v>
      </c>
      <c r="H1" s="370" t="s">
        <v>2350</v>
      </c>
      <c r="I1" s="370" t="s">
        <v>2348</v>
      </c>
      <c r="J1" s="370" t="s">
        <v>2344</v>
      </c>
      <c r="K1" s="370" t="s">
        <v>2345</v>
      </c>
      <c r="L1" s="370" t="s">
        <v>2346</v>
      </c>
      <c r="M1" s="357" t="s">
        <v>2390</v>
      </c>
    </row>
    <row r="2" spans="1:13" ht="63.75" x14ac:dyDescent="0.2">
      <c r="A2" s="365" t="s">
        <v>2772</v>
      </c>
      <c r="B2" s="365" t="s">
        <v>2773</v>
      </c>
      <c r="C2" s="365" t="s">
        <v>2773</v>
      </c>
      <c r="G2" s="366" t="s">
        <v>2778</v>
      </c>
      <c r="H2" s="365" t="s">
        <v>2774</v>
      </c>
      <c r="I2" s="365" t="s">
        <v>2358</v>
      </c>
      <c r="J2" s="365" t="s">
        <v>2776</v>
      </c>
      <c r="K2" s="365" t="s">
        <v>2775</v>
      </c>
      <c r="L2" s="365" t="s">
        <v>2347</v>
      </c>
      <c r="M2" s="365" t="s">
        <v>2777</v>
      </c>
    </row>
    <row r="3" spans="1:13" s="75" customFormat="1" ht="63.75" x14ac:dyDescent="0.2">
      <c r="A3" s="365" t="s">
        <v>2772</v>
      </c>
      <c r="B3" s="365" t="s">
        <v>2773</v>
      </c>
      <c r="C3" s="365" t="s">
        <v>2773</v>
      </c>
      <c r="D3" s="365"/>
      <c r="E3" s="365"/>
      <c r="F3" s="365"/>
      <c r="G3" s="366" t="s">
        <v>2778</v>
      </c>
      <c r="H3" s="365" t="s">
        <v>2774</v>
      </c>
      <c r="I3" s="365" t="s">
        <v>2358</v>
      </c>
      <c r="J3" s="365" t="s">
        <v>2779</v>
      </c>
      <c r="K3" s="365" t="s">
        <v>2780</v>
      </c>
      <c r="L3" s="75" t="s">
        <v>2347</v>
      </c>
      <c r="M3" s="364" t="s">
        <v>2777</v>
      </c>
    </row>
    <row r="4" spans="1:13" x14ac:dyDescent="0.2">
      <c r="G4" s="366"/>
    </row>
    <row r="5" spans="1:13" s="75" customFormat="1" x14ac:dyDescent="0.2">
      <c r="G5" s="98"/>
      <c r="M5" s="365"/>
    </row>
    <row r="6" spans="1:13" x14ac:dyDescent="0.2">
      <c r="D6" s="366"/>
      <c r="G6" s="366"/>
    </row>
    <row r="7" spans="1:13" x14ac:dyDescent="0.2">
      <c r="G7" s="366"/>
    </row>
    <row r="8" spans="1:13" x14ac:dyDescent="0.2">
      <c r="G8" s="366"/>
    </row>
    <row r="9" spans="1:13" x14ac:dyDescent="0.2">
      <c r="G9" s="366"/>
    </row>
    <row r="10" spans="1:13" x14ac:dyDescent="0.2">
      <c r="G10" s="366"/>
    </row>
    <row r="11" spans="1:13" ht="36" customHeight="1" x14ac:dyDescent="0.2">
      <c r="G11" s="366"/>
    </row>
    <row r="12" spans="1:13" ht="23.25" customHeight="1" x14ac:dyDescent="0.2">
      <c r="G12" s="366"/>
    </row>
    <row r="13" spans="1:13" x14ac:dyDescent="0.2">
      <c r="D13" s="366"/>
      <c r="G13" s="366"/>
    </row>
    <row r="14" spans="1:13" x14ac:dyDescent="0.2">
      <c r="G14" s="366"/>
    </row>
    <row r="15" spans="1:13" x14ac:dyDescent="0.2">
      <c r="G15" s="366"/>
    </row>
    <row r="16" spans="1:13" x14ac:dyDescent="0.2">
      <c r="G16" s="366"/>
    </row>
    <row r="17" spans="7:12" x14ac:dyDescent="0.2">
      <c r="G17" s="366"/>
    </row>
    <row r="18" spans="7:12" x14ac:dyDescent="0.2">
      <c r="G18" s="366"/>
    </row>
    <row r="19" spans="7:12" x14ac:dyDescent="0.2">
      <c r="G19" s="366"/>
    </row>
    <row r="20" spans="7:12" x14ac:dyDescent="0.2">
      <c r="G20" s="366"/>
    </row>
    <row r="21" spans="7:12" x14ac:dyDescent="0.2">
      <c r="G21" s="366"/>
    </row>
    <row r="22" spans="7:12" x14ac:dyDescent="0.2">
      <c r="G22" s="366"/>
    </row>
    <row r="23" spans="7:12" x14ac:dyDescent="0.2">
      <c r="G23" s="366"/>
      <c r="H23" s="366"/>
      <c r="L23" s="366"/>
    </row>
    <row r="24" spans="7:12" x14ac:dyDescent="0.2">
      <c r="G24" s="366"/>
      <c r="L24" s="366"/>
    </row>
    <row r="25" spans="7:12" x14ac:dyDescent="0.2">
      <c r="G25" s="366"/>
      <c r="J25" s="367"/>
      <c r="K25" s="367"/>
    </row>
    <row r="26" spans="7:12" x14ac:dyDescent="0.2">
      <c r="G26" s="366"/>
      <c r="J26" s="367"/>
      <c r="K26" s="367"/>
    </row>
    <row r="27" spans="7:12" x14ac:dyDescent="0.2">
      <c r="G27" s="366"/>
      <c r="J27" s="367"/>
      <c r="K27" s="367"/>
    </row>
    <row r="28" spans="7:12" x14ac:dyDescent="0.2">
      <c r="G28" s="366"/>
      <c r="J28" s="367"/>
      <c r="K28" s="367"/>
    </row>
    <row r="29" spans="7:12" x14ac:dyDescent="0.2">
      <c r="G29" s="366"/>
      <c r="J29" s="367"/>
      <c r="K29" s="367"/>
    </row>
    <row r="30" spans="7:12" x14ac:dyDescent="0.2">
      <c r="G30" s="366"/>
      <c r="J30" s="367"/>
      <c r="K30" s="367"/>
    </row>
    <row r="31" spans="7:12" x14ac:dyDescent="0.2">
      <c r="G31" s="366"/>
    </row>
    <row r="32" spans="7:12" ht="53.45" customHeight="1" x14ac:dyDescent="0.2">
      <c r="G32" s="366"/>
      <c r="H32" s="366"/>
    </row>
    <row r="33" spans="1:13" s="75" customFormat="1" x14ac:dyDescent="0.2">
      <c r="A33" s="396"/>
      <c r="B33" s="396"/>
      <c r="G33" s="98"/>
      <c r="J33" s="396"/>
      <c r="K33" s="396"/>
      <c r="M33" s="364"/>
    </row>
    <row r="34" spans="1:13" s="356" customFormat="1" ht="13.5" x14ac:dyDescent="0.2">
      <c r="G34" s="397"/>
    </row>
    <row r="35" spans="1:13" x14ac:dyDescent="0.2">
      <c r="G35" s="366"/>
      <c r="J35" s="411"/>
      <c r="K35" s="411"/>
    </row>
    <row r="36" spans="1:13" x14ac:dyDescent="0.2">
      <c r="G36" s="366"/>
      <c r="J36" s="411"/>
      <c r="K36" s="411"/>
    </row>
    <row r="37" spans="1:13" x14ac:dyDescent="0.2">
      <c r="G37" s="366"/>
      <c r="J37" s="368"/>
      <c r="K37" s="368"/>
    </row>
    <row r="38" spans="1:13" x14ac:dyDescent="0.2">
      <c r="G38" s="366"/>
    </row>
    <row r="39" spans="1:13" x14ac:dyDescent="0.2">
      <c r="G39" s="366"/>
    </row>
    <row r="40" spans="1:13" x14ac:dyDescent="0.2">
      <c r="G40" s="366"/>
    </row>
    <row r="41" spans="1:13" x14ac:dyDescent="0.2">
      <c r="G41" s="366"/>
    </row>
    <row r="42" spans="1:13" x14ac:dyDescent="0.2">
      <c r="G42" s="366"/>
    </row>
    <row r="43" spans="1:13" x14ac:dyDescent="0.2">
      <c r="G43" s="366"/>
    </row>
    <row r="44" spans="1:13" x14ac:dyDescent="0.2">
      <c r="G44" s="366"/>
    </row>
    <row r="45" spans="1:13" x14ac:dyDescent="0.2">
      <c r="G45" s="366"/>
    </row>
    <row r="46" spans="1:13" x14ac:dyDescent="0.2">
      <c r="G46" s="366"/>
    </row>
    <row r="47" spans="1:13" x14ac:dyDescent="0.2">
      <c r="G47" s="366"/>
    </row>
    <row r="48" spans="1:13" x14ac:dyDescent="0.2">
      <c r="G48" s="366"/>
    </row>
    <row r="49" spans="3:13" x14ac:dyDescent="0.2">
      <c r="G49" s="366"/>
    </row>
    <row r="50" spans="3:13" x14ac:dyDescent="0.2">
      <c r="C50" s="366"/>
      <c r="G50" s="366"/>
    </row>
    <row r="51" spans="3:13" s="75" customFormat="1" x14ac:dyDescent="0.2">
      <c r="G51" s="98"/>
      <c r="M51" s="365"/>
    </row>
    <row r="52" spans="3:13" x14ac:dyDescent="0.2">
      <c r="G52" s="366"/>
    </row>
    <row r="53" spans="3:13" x14ac:dyDescent="0.2">
      <c r="D53" s="366"/>
      <c r="G53" s="366"/>
      <c r="H53" s="366"/>
    </row>
    <row r="54" spans="3:13" x14ac:dyDescent="0.2">
      <c r="G54" s="366"/>
    </row>
    <row r="55" spans="3:13" x14ac:dyDescent="0.2">
      <c r="G55" s="366"/>
      <c r="J55" s="547"/>
      <c r="K55" s="547"/>
    </row>
    <row r="56" spans="3:13" x14ac:dyDescent="0.2">
      <c r="G56" s="366"/>
      <c r="J56" s="547"/>
      <c r="K56" s="547"/>
    </row>
    <row r="57" spans="3:13" x14ac:dyDescent="0.2">
      <c r="G57" s="366"/>
      <c r="J57" s="547"/>
      <c r="K57" s="547"/>
    </row>
    <row r="58" spans="3:13" x14ac:dyDescent="0.2">
      <c r="J58" s="547"/>
      <c r="K58" s="547"/>
    </row>
    <row r="59" spans="3:13" x14ac:dyDescent="0.2">
      <c r="G59" s="366"/>
    </row>
    <row r="60" spans="3:13" x14ac:dyDescent="0.2">
      <c r="G60" s="366"/>
    </row>
    <row r="61" spans="3:13" x14ac:dyDescent="0.2">
      <c r="G61" s="366"/>
      <c r="J61" s="411"/>
    </row>
    <row r="62" spans="3:13" x14ac:dyDescent="0.2">
      <c r="G62" s="366"/>
    </row>
    <row r="63" spans="3:13" x14ac:dyDescent="0.2">
      <c r="G63" s="366"/>
    </row>
    <row r="64" spans="3:13" x14ac:dyDescent="0.2">
      <c r="G64" s="366"/>
      <c r="L64" s="557"/>
    </row>
    <row r="65" spans="1:11" x14ac:dyDescent="0.2">
      <c r="G65" s="366"/>
    </row>
    <row r="66" spans="1:11" x14ac:dyDescent="0.2">
      <c r="G66" s="366"/>
    </row>
    <row r="67" spans="1:11" x14ac:dyDescent="0.2">
      <c r="G67" s="366"/>
    </row>
    <row r="68" spans="1:11" ht="54.75" customHeight="1" x14ac:dyDescent="0.2">
      <c r="G68" s="366"/>
      <c r="H68" s="366"/>
      <c r="K68" s="411"/>
    </row>
    <row r="69" spans="1:11" x14ac:dyDescent="0.2">
      <c r="A69" s="366"/>
      <c r="G69" s="366"/>
    </row>
    <row r="70" spans="1:11" x14ac:dyDescent="0.2">
      <c r="A70" s="366"/>
      <c r="G70" s="366"/>
    </row>
    <row r="71" spans="1:11" x14ac:dyDescent="0.2">
      <c r="A71" s="366"/>
      <c r="G71" s="366"/>
      <c r="J71" s="411"/>
    </row>
    <row r="72" spans="1:11" x14ac:dyDescent="0.2">
      <c r="A72" s="366"/>
      <c r="G72" s="366"/>
    </row>
    <row r="73" spans="1:11" x14ac:dyDescent="0.2">
      <c r="G73" s="366"/>
    </row>
    <row r="74" spans="1:11" x14ac:dyDescent="0.2">
      <c r="B74" s="574"/>
      <c r="G74" s="366"/>
      <c r="J74" s="411"/>
    </row>
    <row r="75" spans="1:11" x14ac:dyDescent="0.2">
      <c r="B75" s="574"/>
      <c r="G75" s="366"/>
    </row>
    <row r="76" spans="1:11" x14ac:dyDescent="0.2">
      <c r="B76" s="574"/>
      <c r="D76" s="366"/>
      <c r="G76" s="366"/>
    </row>
    <row r="77" spans="1:11" x14ac:dyDescent="0.2">
      <c r="G77" s="366"/>
    </row>
    <row r="78" spans="1:11" x14ac:dyDescent="0.2">
      <c r="G78" s="366"/>
    </row>
    <row r="79" spans="1:11" ht="23.25" customHeight="1" x14ac:dyDescent="0.2">
      <c r="G79" s="366"/>
    </row>
    <row r="80" spans="1:11" ht="22.5" customHeight="1" x14ac:dyDescent="0.2">
      <c r="G80" s="366"/>
      <c r="K80" s="411"/>
    </row>
    <row r="81" spans="1:11" x14ac:dyDescent="0.2">
      <c r="G81" s="366"/>
    </row>
    <row r="82" spans="1:11" x14ac:dyDescent="0.2">
      <c r="G82" s="366"/>
      <c r="H82" s="366"/>
    </row>
    <row r="83" spans="1:11" x14ac:dyDescent="0.2">
      <c r="G83" s="366"/>
      <c r="H83" s="366"/>
    </row>
    <row r="84" spans="1:11" x14ac:dyDescent="0.2">
      <c r="D84" s="366"/>
      <c r="G84" s="366"/>
      <c r="H84" s="366"/>
    </row>
    <row r="85" spans="1:11" x14ac:dyDescent="0.2">
      <c r="G85" s="366"/>
    </row>
    <row r="86" spans="1:11" x14ac:dyDescent="0.2">
      <c r="D86" s="366"/>
      <c r="G86" s="366"/>
      <c r="K86" s="677"/>
    </row>
    <row r="87" spans="1:11" x14ac:dyDescent="0.2">
      <c r="D87" s="366"/>
      <c r="G87" s="366"/>
      <c r="J87" s="677"/>
      <c r="K87" s="677"/>
    </row>
    <row r="88" spans="1:11" x14ac:dyDescent="0.2">
      <c r="G88" s="366"/>
      <c r="J88" s="677"/>
      <c r="K88" s="677"/>
    </row>
    <row r="89" spans="1:11" x14ac:dyDescent="0.2">
      <c r="G89" s="366"/>
      <c r="J89" s="677"/>
      <c r="K89" s="677"/>
    </row>
    <row r="90" spans="1:11" x14ac:dyDescent="0.2">
      <c r="G90" s="366"/>
      <c r="J90" s="677"/>
    </row>
    <row r="91" spans="1:11" x14ac:dyDescent="0.2">
      <c r="A91" s="369"/>
      <c r="B91" s="369"/>
      <c r="G91" s="366"/>
    </row>
    <row r="92" spans="1:11" x14ac:dyDescent="0.2">
      <c r="A92" s="369"/>
      <c r="B92" s="369"/>
      <c r="G92" s="366"/>
    </row>
    <row r="93" spans="1:11" x14ac:dyDescent="0.2">
      <c r="A93" s="369"/>
      <c r="B93" s="369"/>
      <c r="G93" s="366"/>
    </row>
  </sheetData>
  <dataValidations count="10">
    <dataValidation type="list" allowBlank="1" showInputMessage="1" showErrorMessage="1" sqref="I44:I48 I19 I26:I31 I8:I10 I36 I41:I42 I60:I61 I70:I72 I75:I76 I78:I80 I91:I93">
      <formula1>$HC$5:$HC$9</formula1>
    </dataValidation>
    <dataValidation type="list" allowBlank="1" showInputMessage="1" showErrorMessage="1" sqref="L2:L7 L20:L22 L25 L32:L40 L14 L16:L18 L43 L49:L54 L59 L62:L69 L73:L85">
      <formula1>Način_obavještavanja</formula1>
    </dataValidation>
    <dataValidation type="list" allowBlank="1" showInputMessage="1" showErrorMessage="1" sqref="I85 I20:I22 I25 I32:I35 I14 I16:I18 I37:I40 I43 I49:I54 I59 I62:I69 I73:I74 I77 I81:I82 I2:I7">
      <formula1>Period</formula1>
    </dataValidation>
    <dataValidation type="list" allowBlank="1" showInputMessage="1" showErrorMessage="1" sqref="I23:I24">
      <formula1>$HC$4:$HC$8</formula1>
    </dataValidation>
    <dataValidation type="list" allowBlank="1" showInputMessage="1" showErrorMessage="1" sqref="L11 L55:L58 L86:L90">
      <formula1>Način_obavještavanja</formula1>
      <formula2>0</formula2>
    </dataValidation>
    <dataValidation type="list" allowBlank="1" showInputMessage="1" showErrorMessage="1" sqref="I11 I55 I86:I87">
      <formula1>Period</formula1>
      <formula2>0</formula2>
    </dataValidation>
    <dataValidation type="list" allowBlank="1" showErrorMessage="1" sqref="I13">
      <formula1>Period</formula1>
      <formula2>0</formula2>
    </dataValidation>
    <dataValidation type="list" allowBlank="1" showErrorMessage="1" sqref="L13">
      <formula1>Način_obavještavanja</formula1>
      <formula2>0</formula2>
    </dataValidation>
    <dataValidation type="list" allowBlank="1" showInputMessage="1" showErrorMessage="1" sqref="I15">
      <formula1>$HC$3:$HC$7</formula1>
    </dataValidation>
    <dataValidation type="list" allowBlank="1" showInputMessage="1" showErrorMessage="1" sqref="I83:I84">
      <formula1>$HC$6:$HC$10</formula1>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375"/>
  <sheetViews>
    <sheetView workbookViewId="0">
      <selection activeCell="B3" sqref="B3"/>
    </sheetView>
  </sheetViews>
  <sheetFormatPr defaultRowHeight="12.75" x14ac:dyDescent="0.2"/>
  <cols>
    <col min="1" max="1" width="8.7109375" style="10" bestFit="1" customWidth="1"/>
    <col min="2" max="2" width="20.42578125" style="10" bestFit="1" customWidth="1"/>
    <col min="3" max="3" width="14.7109375" style="154" customWidth="1"/>
    <col min="4" max="4" width="44.140625" style="10" bestFit="1" customWidth="1"/>
    <col min="5" max="5" width="15.42578125" style="114" bestFit="1" customWidth="1"/>
    <col min="6" max="6" width="12.42578125" style="114" bestFit="1" customWidth="1"/>
    <col min="7" max="7" width="14.140625" style="114" bestFit="1" customWidth="1"/>
    <col min="8" max="8" width="12.42578125" style="114" bestFit="1" customWidth="1"/>
    <col min="9" max="9" width="9.140625" style="114" bestFit="1"/>
    <col min="10" max="10" width="28" style="114" customWidth="1"/>
    <col min="11" max="11" width="9.7109375" style="114" customWidth="1"/>
    <col min="12" max="12" width="10.7109375" style="114" bestFit="1" customWidth="1"/>
    <col min="13" max="13" width="12.42578125" style="114" bestFit="1" customWidth="1"/>
    <col min="14" max="14" width="9.7109375" style="114" bestFit="1" customWidth="1"/>
    <col min="15" max="15" width="13.7109375" style="114" bestFit="1" customWidth="1"/>
    <col min="16" max="16" width="8.28515625" style="114" bestFit="1" customWidth="1"/>
    <col min="17" max="17" width="9" style="114" bestFit="1" customWidth="1"/>
    <col min="18" max="18" width="12.5703125" style="114" bestFit="1" customWidth="1"/>
    <col min="19" max="19" width="17.5703125" style="114" bestFit="1" customWidth="1"/>
    <col min="20" max="20" width="10.42578125" style="114" bestFit="1" customWidth="1"/>
    <col min="21" max="21" width="11.7109375" style="114" bestFit="1" customWidth="1"/>
    <col min="22" max="22" width="10.42578125" style="114" customWidth="1"/>
    <col min="23" max="23" width="19.140625" style="114" bestFit="1" customWidth="1"/>
    <col min="24" max="24" width="12.7109375" style="114" bestFit="1" customWidth="1"/>
    <col min="25" max="25" width="13.7109375" style="114" bestFit="1" customWidth="1"/>
    <col min="26" max="26" width="18.42578125" style="114" bestFit="1" customWidth="1"/>
    <col min="27" max="27" width="16.85546875" style="114" bestFit="1" customWidth="1"/>
    <col min="28" max="28" width="28.85546875" style="114" bestFit="1" customWidth="1"/>
    <col min="29" max="29" width="16.85546875" style="114" bestFit="1" customWidth="1"/>
    <col min="30" max="30" width="21.28515625" style="114" bestFit="1" customWidth="1"/>
    <col min="31" max="31" width="23.42578125" style="114" customWidth="1"/>
    <col min="32" max="32" width="16.42578125" style="114" customWidth="1"/>
    <col min="33" max="33" width="12.28515625" style="114" customWidth="1"/>
    <col min="34" max="36" width="10" style="114" customWidth="1"/>
    <col min="37" max="37" width="11.140625" style="114" customWidth="1"/>
    <col min="38" max="38" width="14.28515625" style="114" customWidth="1"/>
    <col min="39" max="39" width="15" style="114" customWidth="1"/>
    <col min="40" max="40" width="15.42578125" style="114" customWidth="1"/>
    <col min="41" max="41" width="17.28515625" style="114" customWidth="1"/>
    <col min="42" max="42" width="38" style="115" bestFit="1" customWidth="1"/>
    <col min="43" max="43" width="27.42578125" style="36" customWidth="1"/>
    <col min="44" max="16384" width="9.140625" style="3"/>
  </cols>
  <sheetData>
    <row r="1" spans="1:46" ht="78" customHeight="1" x14ac:dyDescent="0.2">
      <c r="A1" s="1" t="s">
        <v>0</v>
      </c>
      <c r="B1" s="2" t="s">
        <v>332</v>
      </c>
      <c r="C1" s="112" t="s">
        <v>840</v>
      </c>
      <c r="D1" s="1" t="s">
        <v>839</v>
      </c>
      <c r="E1" s="112" t="s">
        <v>464</v>
      </c>
      <c r="F1" s="112" t="s">
        <v>458</v>
      </c>
      <c r="G1" s="112" t="s">
        <v>837</v>
      </c>
      <c r="H1" s="112" t="s">
        <v>460</v>
      </c>
      <c r="I1" s="113" t="s">
        <v>2193</v>
      </c>
      <c r="J1" s="112" t="s">
        <v>697</v>
      </c>
      <c r="K1" s="112" t="s">
        <v>856</v>
      </c>
      <c r="L1" s="112" t="s">
        <v>459</v>
      </c>
      <c r="M1" s="112" t="s">
        <v>838</v>
      </c>
      <c r="N1" s="112" t="s">
        <v>855</v>
      </c>
      <c r="O1" s="112" t="s">
        <v>854</v>
      </c>
      <c r="P1" s="112" t="s">
        <v>695</v>
      </c>
      <c r="Q1" s="112" t="s">
        <v>2186</v>
      </c>
      <c r="R1" s="112" t="s">
        <v>455</v>
      </c>
      <c r="S1" s="112" t="s">
        <v>2188</v>
      </c>
      <c r="T1" s="112" t="s">
        <v>456</v>
      </c>
      <c r="U1" s="112" t="s">
        <v>457</v>
      </c>
      <c r="V1" s="112" t="s">
        <v>853</v>
      </c>
      <c r="W1" s="112" t="s">
        <v>2194</v>
      </c>
      <c r="X1" s="112" t="s">
        <v>698</v>
      </c>
      <c r="Y1" s="113" t="s">
        <v>2187</v>
      </c>
      <c r="Z1" s="112" t="s">
        <v>852</v>
      </c>
      <c r="AA1" s="112" t="s">
        <v>851</v>
      </c>
      <c r="AB1" s="112" t="s">
        <v>850</v>
      </c>
      <c r="AC1" s="112" t="s">
        <v>849</v>
      </c>
      <c r="AD1" s="112" t="s">
        <v>848</v>
      </c>
      <c r="AE1" s="112" t="s">
        <v>747</v>
      </c>
      <c r="AF1" s="112" t="s">
        <v>696</v>
      </c>
      <c r="AG1" s="112" t="s">
        <v>847</v>
      </c>
      <c r="AH1" s="112" t="s">
        <v>846</v>
      </c>
      <c r="AI1" s="112" t="s">
        <v>462</v>
      </c>
      <c r="AJ1" s="112" t="s">
        <v>463</v>
      </c>
      <c r="AK1" s="112" t="s">
        <v>461</v>
      </c>
      <c r="AL1" s="112" t="s">
        <v>843</v>
      </c>
      <c r="AM1" s="112" t="s">
        <v>842</v>
      </c>
      <c r="AN1" s="112" t="s">
        <v>844</v>
      </c>
      <c r="AO1" s="112" t="s">
        <v>751</v>
      </c>
      <c r="AP1" s="112" t="s">
        <v>841</v>
      </c>
      <c r="AQ1" s="35"/>
    </row>
    <row r="2" spans="1:46" s="314" customFormat="1" ht="63.75" x14ac:dyDescent="0.2">
      <c r="A2" s="71" t="s">
        <v>7</v>
      </c>
      <c r="B2" s="71" t="s">
        <v>326</v>
      </c>
      <c r="C2" s="71" t="s">
        <v>23</v>
      </c>
      <c r="D2" s="303" t="s">
        <v>2243</v>
      </c>
      <c r="E2" s="72">
        <v>1624</v>
      </c>
      <c r="F2" s="72">
        <v>527</v>
      </c>
      <c r="G2" s="72">
        <v>0</v>
      </c>
      <c r="H2" s="72" t="s">
        <v>1972</v>
      </c>
      <c r="I2" s="92" t="s">
        <v>2161</v>
      </c>
      <c r="J2" s="72"/>
      <c r="K2" s="116" t="s">
        <v>797</v>
      </c>
      <c r="L2" s="641">
        <v>100</v>
      </c>
      <c r="M2" s="74">
        <v>0</v>
      </c>
      <c r="N2" s="116" t="s">
        <v>797</v>
      </c>
      <c r="O2" s="72"/>
      <c r="P2" s="72"/>
      <c r="Q2" s="72" t="s">
        <v>810</v>
      </c>
      <c r="R2" s="72">
        <v>52</v>
      </c>
      <c r="S2" s="72" t="s">
        <v>836</v>
      </c>
      <c r="T2" s="72">
        <v>1</v>
      </c>
      <c r="U2" s="116" t="s">
        <v>2208</v>
      </c>
      <c r="V2" s="116" t="s">
        <v>797</v>
      </c>
      <c r="W2" s="116"/>
      <c r="X2" s="116" t="s">
        <v>812</v>
      </c>
      <c r="Y2" s="116" t="s">
        <v>2171</v>
      </c>
      <c r="Z2" s="116" t="s">
        <v>801</v>
      </c>
      <c r="AA2" s="116"/>
      <c r="AB2" s="116"/>
      <c r="AC2" s="116"/>
      <c r="AD2" s="116"/>
      <c r="AE2" s="116"/>
      <c r="AF2" s="116"/>
      <c r="AG2" s="116"/>
      <c r="AH2" s="116"/>
      <c r="AI2" s="116"/>
      <c r="AJ2" s="116"/>
      <c r="AK2" s="116"/>
      <c r="AL2" s="116"/>
      <c r="AM2" s="116"/>
      <c r="AN2" s="116"/>
      <c r="AO2" s="116"/>
      <c r="AP2" s="117" t="s">
        <v>1973</v>
      </c>
      <c r="AQ2" s="313"/>
    </row>
    <row r="3" spans="1:46" ht="71.25" customHeight="1" x14ac:dyDescent="0.2">
      <c r="A3" s="4" t="s">
        <v>7</v>
      </c>
      <c r="B3" s="84" t="s">
        <v>327</v>
      </c>
      <c r="C3" s="71" t="s">
        <v>23</v>
      </c>
      <c r="D3" s="159" t="s">
        <v>465</v>
      </c>
      <c r="E3" s="116">
        <f>181*3.2</f>
        <v>579.20000000000005</v>
      </c>
      <c r="F3" s="116">
        <v>181</v>
      </c>
      <c r="G3" s="116"/>
      <c r="H3" s="72" t="s">
        <v>526</v>
      </c>
      <c r="I3" s="92" t="s">
        <v>2161</v>
      </c>
      <c r="J3" s="72"/>
      <c r="K3" s="72"/>
      <c r="L3" s="641">
        <v>78</v>
      </c>
      <c r="M3" s="74"/>
      <c r="O3" s="72"/>
      <c r="P3" s="72"/>
      <c r="Q3" s="72" t="s">
        <v>809</v>
      </c>
      <c r="R3" s="72">
        <v>56.7</v>
      </c>
      <c r="S3" s="72" t="s">
        <v>836</v>
      </c>
      <c r="T3" s="72">
        <v>0</v>
      </c>
      <c r="V3" s="114" t="s">
        <v>797</v>
      </c>
      <c r="X3" s="114" t="s">
        <v>812</v>
      </c>
      <c r="Y3" s="114" t="s">
        <v>807</v>
      </c>
      <c r="Z3" s="114" t="s">
        <v>796</v>
      </c>
      <c r="AA3" s="114" t="s">
        <v>775</v>
      </c>
      <c r="AB3" s="114" t="s">
        <v>784</v>
      </c>
      <c r="AC3" s="114" t="s">
        <v>792</v>
      </c>
      <c r="AM3" s="114" t="s">
        <v>1974</v>
      </c>
      <c r="AN3" s="114" t="s">
        <v>1974</v>
      </c>
      <c r="AO3" s="114" t="s">
        <v>1975</v>
      </c>
    </row>
    <row r="4" spans="1:46" s="301" customFormat="1" ht="101.25" x14ac:dyDescent="0.2">
      <c r="A4" s="71" t="s">
        <v>7</v>
      </c>
      <c r="B4" s="71" t="s">
        <v>328</v>
      </c>
      <c r="C4" s="71" t="s">
        <v>23</v>
      </c>
      <c r="D4" s="158" t="s">
        <v>2374</v>
      </c>
      <c r="E4" s="117">
        <v>30817</v>
      </c>
      <c r="F4" s="116">
        <v>10324</v>
      </c>
      <c r="G4" s="116">
        <v>1339</v>
      </c>
      <c r="H4" s="72" t="s">
        <v>1596</v>
      </c>
      <c r="I4" s="92" t="s">
        <v>2161</v>
      </c>
      <c r="J4" s="72" t="s">
        <v>1597</v>
      </c>
      <c r="K4" s="72" t="s">
        <v>796</v>
      </c>
      <c r="L4" s="642">
        <v>2362.79</v>
      </c>
      <c r="M4" s="93">
        <v>1285.33</v>
      </c>
      <c r="N4" s="114" t="s">
        <v>796</v>
      </c>
      <c r="O4" s="72" t="s">
        <v>817</v>
      </c>
      <c r="P4" s="72"/>
      <c r="Q4" s="72" t="s">
        <v>810</v>
      </c>
      <c r="R4" s="281">
        <v>306</v>
      </c>
      <c r="S4" s="72" t="s">
        <v>831</v>
      </c>
      <c r="T4" s="72">
        <v>2</v>
      </c>
      <c r="U4" s="114" t="s">
        <v>1598</v>
      </c>
      <c r="V4" s="114" t="s">
        <v>796</v>
      </c>
      <c r="W4" s="114" t="s">
        <v>754</v>
      </c>
      <c r="X4" s="114" t="s">
        <v>812</v>
      </c>
      <c r="Y4" s="114" t="s">
        <v>806</v>
      </c>
      <c r="Z4" s="114" t="s">
        <v>801</v>
      </c>
      <c r="AA4" s="114"/>
      <c r="AB4" s="114"/>
      <c r="AC4" s="114"/>
      <c r="AD4" s="114"/>
      <c r="AE4" s="114"/>
      <c r="AF4" s="114"/>
      <c r="AG4" s="114"/>
      <c r="AH4" s="114"/>
      <c r="AI4" s="114"/>
      <c r="AJ4" s="114"/>
      <c r="AK4" s="114"/>
      <c r="AL4" s="114"/>
      <c r="AM4" s="114"/>
      <c r="AN4" s="114"/>
      <c r="AO4" s="114"/>
      <c r="AP4" s="317" t="s">
        <v>2375</v>
      </c>
    </row>
    <row r="5" spans="1:46" ht="51" x14ac:dyDescent="0.2">
      <c r="A5" s="153" t="s">
        <v>7</v>
      </c>
      <c r="B5" s="71" t="s">
        <v>2131</v>
      </c>
      <c r="C5" s="153" t="s">
        <v>24</v>
      </c>
      <c r="D5" s="162" t="s">
        <v>466</v>
      </c>
      <c r="E5" s="72">
        <v>5394</v>
      </c>
      <c r="F5" s="72">
        <v>1476</v>
      </c>
      <c r="G5" s="72">
        <v>119</v>
      </c>
      <c r="H5" s="72"/>
      <c r="I5" s="92" t="s">
        <v>2161</v>
      </c>
      <c r="J5" s="72"/>
      <c r="K5" s="72"/>
      <c r="L5" s="641">
        <v>247</v>
      </c>
      <c r="M5" s="74">
        <v>19.8</v>
      </c>
      <c r="O5" s="72"/>
      <c r="P5" s="72"/>
      <c r="Q5" s="72"/>
      <c r="R5" s="72">
        <v>133</v>
      </c>
      <c r="S5" s="72" t="s">
        <v>701</v>
      </c>
      <c r="T5" s="72"/>
      <c r="V5" s="114" t="s">
        <v>796</v>
      </c>
      <c r="W5" s="114" t="s">
        <v>756</v>
      </c>
      <c r="X5" s="114" t="s">
        <v>813</v>
      </c>
      <c r="Y5" s="114" t="s">
        <v>806</v>
      </c>
      <c r="AP5" s="115" t="s">
        <v>2132</v>
      </c>
    </row>
    <row r="6" spans="1:46" ht="165.75" x14ac:dyDescent="0.2">
      <c r="A6" s="153" t="s">
        <v>7</v>
      </c>
      <c r="B6" s="71" t="s">
        <v>2131</v>
      </c>
      <c r="C6" s="153" t="s">
        <v>25</v>
      </c>
      <c r="D6" s="162" t="s">
        <v>467</v>
      </c>
      <c r="E6" s="72">
        <v>14461</v>
      </c>
      <c r="F6" s="72">
        <v>2126</v>
      </c>
      <c r="G6" s="72">
        <v>181</v>
      </c>
      <c r="H6" s="72" t="s">
        <v>2133</v>
      </c>
      <c r="I6" s="92" t="s">
        <v>2161</v>
      </c>
      <c r="J6" s="72"/>
      <c r="K6" s="72" t="s">
        <v>796</v>
      </c>
      <c r="L6" s="641">
        <v>441</v>
      </c>
      <c r="M6" s="74">
        <v>165</v>
      </c>
      <c r="N6" s="114" t="s">
        <v>796</v>
      </c>
      <c r="O6" s="72" t="s">
        <v>817</v>
      </c>
      <c r="P6" s="72"/>
      <c r="Q6" s="72" t="s">
        <v>810</v>
      </c>
      <c r="R6" s="72">
        <v>170</v>
      </c>
      <c r="S6" s="72" t="s">
        <v>831</v>
      </c>
      <c r="T6" s="72">
        <v>1</v>
      </c>
      <c r="U6" s="114" t="s">
        <v>2134</v>
      </c>
      <c r="V6" s="114" t="s">
        <v>796</v>
      </c>
      <c r="W6" s="114" t="s">
        <v>756</v>
      </c>
      <c r="X6" s="114" t="s">
        <v>813</v>
      </c>
      <c r="Y6" s="114" t="s">
        <v>806</v>
      </c>
      <c r="AP6" s="115" t="s">
        <v>2135</v>
      </c>
    </row>
    <row r="7" spans="1:46" ht="114.75" x14ac:dyDescent="0.2">
      <c r="A7" s="4" t="s">
        <v>7</v>
      </c>
      <c r="B7" s="5" t="s">
        <v>329</v>
      </c>
      <c r="C7" s="71" t="s">
        <v>26</v>
      </c>
      <c r="D7" s="162" t="s">
        <v>468</v>
      </c>
      <c r="E7" s="72">
        <v>14386</v>
      </c>
      <c r="F7" s="72">
        <v>5533</v>
      </c>
      <c r="G7" s="72">
        <v>571</v>
      </c>
      <c r="H7" s="72" t="s">
        <v>1966</v>
      </c>
      <c r="I7" s="92" t="s">
        <v>798</v>
      </c>
      <c r="J7" s="72" t="s">
        <v>2362</v>
      </c>
      <c r="K7" s="72" t="s">
        <v>796</v>
      </c>
      <c r="L7" s="641">
        <v>1231</v>
      </c>
      <c r="M7" s="72">
        <v>434</v>
      </c>
      <c r="N7" s="116" t="s">
        <v>796</v>
      </c>
      <c r="O7" s="72" t="s">
        <v>845</v>
      </c>
      <c r="P7" s="72" t="s">
        <v>1967</v>
      </c>
      <c r="Q7" s="72" t="s">
        <v>810</v>
      </c>
      <c r="R7" s="146">
        <v>151.5</v>
      </c>
      <c r="S7" s="72" t="s">
        <v>2180</v>
      </c>
      <c r="T7" s="72">
        <v>4</v>
      </c>
      <c r="U7" s="116">
        <v>2700</v>
      </c>
      <c r="V7" s="116" t="s">
        <v>796</v>
      </c>
      <c r="W7" s="116" t="s">
        <v>754</v>
      </c>
      <c r="X7" s="116" t="s">
        <v>812</v>
      </c>
      <c r="Y7" s="116" t="s">
        <v>806</v>
      </c>
      <c r="Z7" s="116" t="s">
        <v>796</v>
      </c>
      <c r="AA7" s="116" t="s">
        <v>778</v>
      </c>
      <c r="AB7" s="116" t="s">
        <v>786</v>
      </c>
      <c r="AC7" s="116" t="s">
        <v>792</v>
      </c>
      <c r="AD7" s="116" t="s">
        <v>797</v>
      </c>
      <c r="AE7" s="116"/>
      <c r="AF7" s="116"/>
      <c r="AG7" s="116"/>
      <c r="AH7" s="116"/>
      <c r="AI7" s="116"/>
      <c r="AJ7" s="116"/>
      <c r="AK7" s="116"/>
      <c r="AL7" s="116"/>
      <c r="AM7" s="116"/>
      <c r="AN7" s="116"/>
      <c r="AO7" s="116" t="s">
        <v>2363</v>
      </c>
      <c r="AP7" s="117"/>
    </row>
    <row r="8" spans="1:46" ht="78.75" x14ac:dyDescent="0.2">
      <c r="A8" s="4" t="s">
        <v>7</v>
      </c>
      <c r="B8" s="84" t="s">
        <v>329</v>
      </c>
      <c r="C8" s="71" t="s">
        <v>27</v>
      </c>
      <c r="D8" s="303" t="s">
        <v>469</v>
      </c>
      <c r="E8" s="72">
        <v>2070</v>
      </c>
      <c r="F8" s="72">
        <v>690</v>
      </c>
      <c r="G8" s="72">
        <v>3</v>
      </c>
      <c r="H8" s="72" t="s">
        <v>1968</v>
      </c>
      <c r="I8" s="92" t="s">
        <v>2161</v>
      </c>
      <c r="J8" s="72"/>
      <c r="K8" s="72" t="s">
        <v>796</v>
      </c>
      <c r="L8" s="641">
        <v>92</v>
      </c>
      <c r="M8" s="72">
        <v>9.4</v>
      </c>
      <c r="N8" s="116" t="s">
        <v>797</v>
      </c>
      <c r="O8" s="72"/>
      <c r="P8" s="72"/>
      <c r="Q8" s="118" t="s">
        <v>810</v>
      </c>
      <c r="R8" s="74">
        <v>17.97</v>
      </c>
      <c r="S8" s="72" t="s">
        <v>700</v>
      </c>
      <c r="T8" s="72">
        <v>1</v>
      </c>
      <c r="U8" s="116">
        <v>175</v>
      </c>
      <c r="V8" s="116" t="s">
        <v>796</v>
      </c>
      <c r="W8" s="116" t="s">
        <v>756</v>
      </c>
      <c r="X8" s="116" t="s">
        <v>812</v>
      </c>
      <c r="Y8" s="116" t="s">
        <v>806</v>
      </c>
      <c r="Z8" s="116" t="s">
        <v>796</v>
      </c>
      <c r="AA8" s="116" t="s">
        <v>773</v>
      </c>
      <c r="AB8" s="116" t="s">
        <v>780</v>
      </c>
      <c r="AC8" s="116" t="s">
        <v>792</v>
      </c>
      <c r="AD8" s="116" t="s">
        <v>797</v>
      </c>
      <c r="AE8" s="116"/>
      <c r="AF8" s="116"/>
      <c r="AG8" s="116"/>
      <c r="AH8" s="116"/>
      <c r="AI8" s="116"/>
      <c r="AJ8" s="116"/>
      <c r="AK8" s="116"/>
      <c r="AL8" s="116"/>
      <c r="AM8" s="116"/>
      <c r="AN8" s="116"/>
      <c r="AO8" s="116" t="s">
        <v>2364</v>
      </c>
      <c r="AP8" s="117"/>
    </row>
    <row r="9" spans="1:46" ht="42" customHeight="1" x14ac:dyDescent="0.2">
      <c r="A9" s="4" t="s">
        <v>7</v>
      </c>
      <c r="B9" s="84" t="s">
        <v>329</v>
      </c>
      <c r="C9" s="71" t="s">
        <v>28</v>
      </c>
      <c r="D9" s="303" t="s">
        <v>470</v>
      </c>
      <c r="E9" s="72">
        <v>993</v>
      </c>
      <c r="F9" s="72">
        <v>382</v>
      </c>
      <c r="G9" s="72">
        <v>42</v>
      </c>
      <c r="H9" s="72" t="s">
        <v>1969</v>
      </c>
      <c r="I9" s="92" t="s">
        <v>2161</v>
      </c>
      <c r="J9" s="72"/>
      <c r="K9" s="72" t="s">
        <v>796</v>
      </c>
      <c r="L9" s="641">
        <v>81</v>
      </c>
      <c r="M9" s="72">
        <v>8.5</v>
      </c>
      <c r="N9" s="116" t="s">
        <v>797</v>
      </c>
      <c r="O9" s="72"/>
      <c r="P9" s="72"/>
      <c r="Q9" s="72" t="s">
        <v>810</v>
      </c>
      <c r="R9" s="146">
        <v>10.355</v>
      </c>
      <c r="S9" s="72" t="s">
        <v>701</v>
      </c>
      <c r="T9" s="72">
        <v>1</v>
      </c>
      <c r="U9" s="116">
        <v>50</v>
      </c>
      <c r="V9" s="116" t="s">
        <v>796</v>
      </c>
      <c r="W9" s="116" t="s">
        <v>754</v>
      </c>
      <c r="X9" s="116" t="s">
        <v>812</v>
      </c>
      <c r="Y9" s="116" t="s">
        <v>806</v>
      </c>
      <c r="Z9" s="116" t="s">
        <v>796</v>
      </c>
      <c r="AA9" s="116" t="s">
        <v>773</v>
      </c>
      <c r="AB9" s="116" t="s">
        <v>786</v>
      </c>
      <c r="AC9" s="116" t="s">
        <v>792</v>
      </c>
      <c r="AD9" s="116" t="s">
        <v>797</v>
      </c>
      <c r="AE9" s="116"/>
      <c r="AF9" s="116"/>
      <c r="AG9" s="116"/>
      <c r="AH9" s="116"/>
      <c r="AI9" s="116"/>
      <c r="AJ9" s="116"/>
      <c r="AK9" s="116"/>
      <c r="AL9" s="116"/>
      <c r="AM9" s="116"/>
      <c r="AN9" s="116"/>
      <c r="AO9" s="116" t="s">
        <v>2365</v>
      </c>
      <c r="AP9" s="117"/>
    </row>
    <row r="10" spans="1:46" s="314" customFormat="1" ht="51" customHeight="1" x14ac:dyDescent="0.2">
      <c r="A10" s="71" t="s">
        <v>7</v>
      </c>
      <c r="B10" s="71" t="s">
        <v>330</v>
      </c>
      <c r="C10" s="71" t="s">
        <v>29</v>
      </c>
      <c r="D10" s="303" t="s">
        <v>2244</v>
      </c>
      <c r="E10" s="72">
        <v>4273</v>
      </c>
      <c r="F10" s="72">
        <v>1526</v>
      </c>
      <c r="G10" s="72">
        <v>264</v>
      </c>
      <c r="H10" s="72" t="s">
        <v>2017</v>
      </c>
      <c r="I10" s="92" t="s">
        <v>2161</v>
      </c>
      <c r="J10" s="72" t="s">
        <v>1537</v>
      </c>
      <c r="K10" s="72" t="s">
        <v>796</v>
      </c>
      <c r="L10" s="641">
        <v>301</v>
      </c>
      <c r="M10" s="74">
        <v>192</v>
      </c>
      <c r="N10" s="116" t="s">
        <v>796</v>
      </c>
      <c r="O10" s="72" t="s">
        <v>817</v>
      </c>
      <c r="P10" s="72"/>
      <c r="Q10" s="72" t="s">
        <v>2162</v>
      </c>
      <c r="R10" s="72">
        <v>60</v>
      </c>
      <c r="S10" s="72" t="s">
        <v>701</v>
      </c>
      <c r="T10" s="72">
        <v>3</v>
      </c>
      <c r="U10" s="116">
        <v>1000</v>
      </c>
      <c r="V10" s="116" t="s">
        <v>796</v>
      </c>
      <c r="W10" s="116" t="s">
        <v>1422</v>
      </c>
      <c r="X10" s="116" t="s">
        <v>812</v>
      </c>
      <c r="Y10" s="116" t="s">
        <v>806</v>
      </c>
      <c r="Z10" s="116" t="s">
        <v>801</v>
      </c>
      <c r="AA10" s="116"/>
      <c r="AB10" s="116" t="s">
        <v>790</v>
      </c>
      <c r="AC10" s="116"/>
      <c r="AD10" s="116" t="s">
        <v>796</v>
      </c>
      <c r="AE10" s="116" t="s">
        <v>730</v>
      </c>
      <c r="AF10" s="116" t="s">
        <v>2369</v>
      </c>
      <c r="AG10" s="116" t="s">
        <v>2370</v>
      </c>
      <c r="AH10" s="116" t="s">
        <v>803</v>
      </c>
      <c r="AI10" s="312">
        <v>41582</v>
      </c>
      <c r="AJ10" s="312">
        <v>43647</v>
      </c>
      <c r="AK10" s="116" t="s">
        <v>2371</v>
      </c>
      <c r="AL10" s="116">
        <v>37</v>
      </c>
      <c r="AM10" s="116" t="s">
        <v>2372</v>
      </c>
      <c r="AN10" s="116" t="s">
        <v>2373</v>
      </c>
      <c r="AO10" s="116" t="s">
        <v>2018</v>
      </c>
      <c r="AP10" s="117"/>
      <c r="AQ10" s="313"/>
    </row>
    <row r="11" spans="1:46" s="314" customFormat="1" ht="51" customHeight="1" x14ac:dyDescent="0.2">
      <c r="A11" s="71" t="s">
        <v>7</v>
      </c>
      <c r="B11" s="71" t="s">
        <v>331</v>
      </c>
      <c r="C11" s="71" t="s">
        <v>30</v>
      </c>
      <c r="D11" s="303" t="s">
        <v>2673</v>
      </c>
      <c r="E11" s="72">
        <v>1800</v>
      </c>
      <c r="F11" s="72">
        <v>496</v>
      </c>
      <c r="G11" s="72">
        <v>63</v>
      </c>
      <c r="H11" s="72" t="s">
        <v>2674</v>
      </c>
      <c r="I11" s="92" t="s">
        <v>2161</v>
      </c>
      <c r="J11" s="72"/>
      <c r="K11" s="72" t="s">
        <v>796</v>
      </c>
      <c r="L11" s="641">
        <v>104.1</v>
      </c>
      <c r="M11" s="74">
        <v>32.869999999999997</v>
      </c>
      <c r="N11" s="116" t="s">
        <v>1403</v>
      </c>
      <c r="O11" s="72" t="s">
        <v>825</v>
      </c>
      <c r="P11" s="72"/>
      <c r="Q11" s="72" t="s">
        <v>809</v>
      </c>
      <c r="R11" s="72"/>
      <c r="S11" s="72"/>
      <c r="T11" s="72"/>
      <c r="U11" s="116"/>
      <c r="V11" s="116"/>
      <c r="W11" s="116"/>
      <c r="X11" s="116"/>
      <c r="Y11" s="116"/>
      <c r="Z11" s="116"/>
      <c r="AA11" s="116"/>
      <c r="AB11" s="116"/>
      <c r="AC11" s="116"/>
      <c r="AD11" s="116"/>
      <c r="AE11" s="116"/>
      <c r="AF11" s="116"/>
      <c r="AG11" s="116"/>
      <c r="AH11" s="116"/>
      <c r="AI11" s="116"/>
      <c r="AJ11" s="116"/>
      <c r="AK11" s="116"/>
      <c r="AL11" s="116"/>
      <c r="AM11" s="116"/>
      <c r="AN11" s="116"/>
      <c r="AO11" s="116"/>
      <c r="AP11" s="117"/>
      <c r="AQ11" s="313"/>
    </row>
    <row r="12" spans="1:46" s="301" customFormat="1" ht="90" customHeight="1" x14ac:dyDescent="0.2">
      <c r="A12" s="71" t="s">
        <v>7</v>
      </c>
      <c r="B12" s="116" t="s">
        <v>2361</v>
      </c>
      <c r="C12" s="71" t="s">
        <v>31</v>
      </c>
      <c r="D12" s="162" t="s">
        <v>2245</v>
      </c>
      <c r="E12" s="72">
        <v>7500</v>
      </c>
      <c r="F12" s="72">
        <v>1646</v>
      </c>
      <c r="G12" s="72">
        <v>153</v>
      </c>
      <c r="H12" s="72" t="s">
        <v>2039</v>
      </c>
      <c r="I12" s="92" t="s">
        <v>2161</v>
      </c>
      <c r="J12" s="72" t="s">
        <v>1402</v>
      </c>
      <c r="K12" s="72" t="s">
        <v>796</v>
      </c>
      <c r="L12" s="641">
        <v>366</v>
      </c>
      <c r="M12" s="74">
        <v>217</v>
      </c>
      <c r="N12" s="114" t="s">
        <v>797</v>
      </c>
      <c r="O12" s="72"/>
      <c r="P12" s="72"/>
      <c r="Q12" s="72" t="s">
        <v>809</v>
      </c>
      <c r="R12" s="72">
        <v>90</v>
      </c>
      <c r="S12" s="72" t="s">
        <v>701</v>
      </c>
      <c r="T12" s="72">
        <v>2</v>
      </c>
      <c r="U12" s="114" t="s">
        <v>2040</v>
      </c>
      <c r="V12" s="114" t="s">
        <v>796</v>
      </c>
      <c r="W12" s="114" t="s">
        <v>754</v>
      </c>
      <c r="X12" s="114" t="s">
        <v>812</v>
      </c>
      <c r="Y12" s="114" t="s">
        <v>806</v>
      </c>
      <c r="Z12" s="114" t="s">
        <v>796</v>
      </c>
      <c r="AA12" s="114" t="s">
        <v>775</v>
      </c>
      <c r="AB12" s="114" t="s">
        <v>784</v>
      </c>
      <c r="AC12" s="114" t="s">
        <v>791</v>
      </c>
      <c r="AD12" s="114" t="s">
        <v>797</v>
      </c>
      <c r="AE12" s="114"/>
      <c r="AF12" s="114"/>
      <c r="AG12" s="114"/>
      <c r="AH12" s="114"/>
      <c r="AI12" s="114"/>
      <c r="AJ12" s="114"/>
      <c r="AK12" s="114"/>
      <c r="AL12" s="114"/>
      <c r="AM12" s="114"/>
      <c r="AN12" s="114"/>
      <c r="AO12" s="114"/>
      <c r="AP12" s="115" t="s">
        <v>2041</v>
      </c>
      <c r="AQ12" s="64"/>
    </row>
    <row r="13" spans="1:46" s="329" customFormat="1" ht="51.75" customHeight="1" x14ac:dyDescent="0.2">
      <c r="A13" s="323" t="s">
        <v>12</v>
      </c>
      <c r="B13" s="324" t="s">
        <v>1875</v>
      </c>
      <c r="C13" s="325" t="s">
        <v>32</v>
      </c>
      <c r="D13" s="325" t="s">
        <v>471</v>
      </c>
      <c r="E13" s="326">
        <v>5555</v>
      </c>
      <c r="F13" s="326">
        <v>1734</v>
      </c>
      <c r="G13" s="326">
        <v>76</v>
      </c>
      <c r="H13" s="326" t="s">
        <v>1876</v>
      </c>
      <c r="I13" s="92" t="s">
        <v>2161</v>
      </c>
      <c r="J13" s="326" t="s">
        <v>1877</v>
      </c>
      <c r="K13" s="326" t="s">
        <v>797</v>
      </c>
      <c r="L13" s="643">
        <v>362.09</v>
      </c>
      <c r="M13" s="327">
        <v>37.15</v>
      </c>
      <c r="N13" s="116" t="s">
        <v>796</v>
      </c>
      <c r="O13" s="326" t="s">
        <v>817</v>
      </c>
      <c r="P13" s="326"/>
      <c r="Q13" s="326" t="s">
        <v>2162</v>
      </c>
      <c r="R13" s="326">
        <v>250</v>
      </c>
      <c r="S13" s="326" t="s">
        <v>830</v>
      </c>
      <c r="T13" s="326">
        <v>2</v>
      </c>
      <c r="U13" s="116" t="s">
        <v>1878</v>
      </c>
      <c r="V13" s="116" t="s">
        <v>796</v>
      </c>
      <c r="W13" s="116" t="s">
        <v>756</v>
      </c>
      <c r="X13" s="116" t="s">
        <v>812</v>
      </c>
      <c r="Y13" s="116" t="s">
        <v>806</v>
      </c>
      <c r="Z13" s="116" t="s">
        <v>796</v>
      </c>
      <c r="AA13" s="116" t="s">
        <v>778</v>
      </c>
      <c r="AB13" s="116" t="s">
        <v>784</v>
      </c>
      <c r="AC13" s="116" t="s">
        <v>791</v>
      </c>
      <c r="AD13" s="116" t="s">
        <v>797</v>
      </c>
      <c r="AE13" s="116"/>
      <c r="AF13" s="116"/>
      <c r="AG13" s="116"/>
      <c r="AH13" s="116"/>
      <c r="AI13" s="116"/>
      <c r="AJ13" s="116"/>
      <c r="AK13" s="116"/>
      <c r="AL13" s="116"/>
      <c r="AM13" s="116"/>
      <c r="AN13" s="116"/>
      <c r="AO13" s="116"/>
      <c r="AP13" s="116"/>
      <c r="AQ13" s="328"/>
      <c r="AR13" s="328"/>
      <c r="AS13" s="328"/>
      <c r="AT13" s="328"/>
    </row>
    <row r="14" spans="1:46" s="436" customFormat="1" ht="39.75" customHeight="1" x14ac:dyDescent="0.2">
      <c r="A14" s="156" t="s">
        <v>12</v>
      </c>
      <c r="B14" s="60" t="s">
        <v>323</v>
      </c>
      <c r="C14" s="60" t="s">
        <v>322</v>
      </c>
      <c r="D14" s="430" t="s">
        <v>2246</v>
      </c>
      <c r="E14" s="61">
        <v>1285</v>
      </c>
      <c r="F14" s="61">
        <v>481</v>
      </c>
      <c r="G14" s="61">
        <v>67</v>
      </c>
      <c r="H14" s="61" t="s">
        <v>1420</v>
      </c>
      <c r="I14" s="61" t="s">
        <v>2161</v>
      </c>
      <c r="J14" s="61" t="s">
        <v>1421</v>
      </c>
      <c r="K14" s="61" t="s">
        <v>796</v>
      </c>
      <c r="L14" s="644">
        <v>140</v>
      </c>
      <c r="M14" s="62">
        <v>17.3</v>
      </c>
      <c r="N14" s="117" t="s">
        <v>797</v>
      </c>
      <c r="O14" s="61"/>
      <c r="P14" s="61"/>
      <c r="Q14" s="61" t="s">
        <v>809</v>
      </c>
      <c r="R14" s="61">
        <v>27</v>
      </c>
      <c r="S14" s="61" t="s">
        <v>701</v>
      </c>
      <c r="T14" s="61">
        <v>0</v>
      </c>
      <c r="U14" s="117">
        <v>0</v>
      </c>
      <c r="V14" s="117" t="s">
        <v>796</v>
      </c>
      <c r="W14" s="117" t="s">
        <v>1422</v>
      </c>
      <c r="X14" s="117" t="s">
        <v>812</v>
      </c>
      <c r="Y14" s="117" t="s">
        <v>2171</v>
      </c>
      <c r="Z14" s="117" t="s">
        <v>801</v>
      </c>
      <c r="AA14" s="117" t="s">
        <v>779</v>
      </c>
      <c r="AB14" s="117" t="s">
        <v>790</v>
      </c>
      <c r="AC14" s="117"/>
      <c r="AD14" s="117" t="s">
        <v>797</v>
      </c>
      <c r="AE14" s="117"/>
      <c r="AF14" s="117"/>
      <c r="AG14" s="117"/>
      <c r="AH14" s="117"/>
      <c r="AI14" s="117"/>
      <c r="AJ14" s="117"/>
      <c r="AK14" s="117"/>
      <c r="AL14" s="117"/>
      <c r="AM14" s="117"/>
      <c r="AN14" s="117"/>
      <c r="AO14" s="117"/>
      <c r="AP14" s="117" t="s">
        <v>796</v>
      </c>
      <c r="AQ14" s="432"/>
    </row>
    <row r="15" spans="1:46" s="320" customFormat="1" ht="94.5" customHeight="1" x14ac:dyDescent="0.2">
      <c r="A15" s="4" t="s">
        <v>12</v>
      </c>
      <c r="B15" s="7" t="s">
        <v>2378</v>
      </c>
      <c r="C15" s="60" t="s">
        <v>33</v>
      </c>
      <c r="D15" s="303" t="s">
        <v>2247</v>
      </c>
      <c r="E15" s="80">
        <v>7586</v>
      </c>
      <c r="F15" s="80">
        <v>2645</v>
      </c>
      <c r="G15" s="80">
        <v>204</v>
      </c>
      <c r="H15" s="80" t="s">
        <v>1861</v>
      </c>
      <c r="I15" s="80" t="s">
        <v>2161</v>
      </c>
      <c r="J15" s="80" t="s">
        <v>1862</v>
      </c>
      <c r="K15" s="80" t="s">
        <v>796</v>
      </c>
      <c r="L15" s="644">
        <v>772</v>
      </c>
      <c r="M15" s="81">
        <v>115.6</v>
      </c>
      <c r="N15" s="117" t="s">
        <v>797</v>
      </c>
      <c r="O15" s="80"/>
      <c r="P15" s="80"/>
      <c r="Q15" s="80" t="s">
        <v>809</v>
      </c>
      <c r="R15" s="80">
        <v>350</v>
      </c>
      <c r="S15" s="80" t="s">
        <v>701</v>
      </c>
      <c r="T15" s="80">
        <v>0</v>
      </c>
      <c r="U15" s="117">
        <v>0</v>
      </c>
      <c r="V15" s="117" t="s">
        <v>796</v>
      </c>
      <c r="W15" s="117" t="s">
        <v>1422</v>
      </c>
      <c r="X15" s="117" t="s">
        <v>811</v>
      </c>
      <c r="Y15" s="117" t="s">
        <v>2167</v>
      </c>
      <c r="Z15" s="117" t="s">
        <v>801</v>
      </c>
      <c r="AA15" s="117"/>
      <c r="AB15" s="117"/>
      <c r="AC15" s="117"/>
      <c r="AD15" s="117"/>
      <c r="AE15" s="117"/>
      <c r="AF15" s="117"/>
      <c r="AG15" s="117"/>
      <c r="AH15" s="117"/>
      <c r="AI15" s="117"/>
      <c r="AJ15" s="117"/>
      <c r="AK15" s="117"/>
      <c r="AL15" s="117"/>
      <c r="AM15" s="117"/>
      <c r="AN15" s="117"/>
      <c r="AO15" s="117"/>
      <c r="AP15" s="117" t="s">
        <v>2379</v>
      </c>
    </row>
    <row r="16" spans="1:46" s="322" customFormat="1" ht="63.75" x14ac:dyDescent="0.2">
      <c r="A16" s="71" t="s">
        <v>12</v>
      </c>
      <c r="B16" s="60" t="s">
        <v>325</v>
      </c>
      <c r="C16" s="60" t="s">
        <v>34</v>
      </c>
      <c r="D16" s="303" t="s">
        <v>472</v>
      </c>
      <c r="E16" s="80">
        <v>26925</v>
      </c>
      <c r="F16" s="80">
        <v>5665</v>
      </c>
      <c r="G16" s="80">
        <v>423</v>
      </c>
      <c r="H16" s="80" t="s">
        <v>1521</v>
      </c>
      <c r="I16" s="80" t="s">
        <v>798</v>
      </c>
      <c r="J16" s="80" t="s">
        <v>1522</v>
      </c>
      <c r="K16" s="80" t="s">
        <v>796</v>
      </c>
      <c r="L16" s="644">
        <v>1207.5</v>
      </c>
      <c r="M16" s="81"/>
      <c r="N16" s="117" t="s">
        <v>796</v>
      </c>
      <c r="O16" s="80" t="s">
        <v>819</v>
      </c>
      <c r="P16" s="80"/>
      <c r="Q16" s="80" t="s">
        <v>810</v>
      </c>
      <c r="R16" s="80">
        <v>300</v>
      </c>
      <c r="S16" s="80" t="s">
        <v>2180</v>
      </c>
      <c r="T16" s="80">
        <v>1</v>
      </c>
      <c r="U16" s="117" t="s">
        <v>1523</v>
      </c>
      <c r="V16" s="117" t="s">
        <v>796</v>
      </c>
      <c r="W16" s="117" t="s">
        <v>756</v>
      </c>
      <c r="X16" s="117" t="s">
        <v>812</v>
      </c>
      <c r="Y16" s="117" t="s">
        <v>2167</v>
      </c>
      <c r="Z16" s="117" t="s">
        <v>796</v>
      </c>
      <c r="AA16" s="117" t="s">
        <v>773</v>
      </c>
      <c r="AB16" s="117" t="s">
        <v>788</v>
      </c>
      <c r="AC16" s="117" t="s">
        <v>791</v>
      </c>
      <c r="AD16" s="117" t="s">
        <v>797</v>
      </c>
      <c r="AE16" s="117"/>
      <c r="AF16" s="117"/>
      <c r="AG16" s="117"/>
      <c r="AH16" s="117"/>
      <c r="AI16" s="117"/>
      <c r="AJ16" s="117"/>
      <c r="AK16" s="117"/>
      <c r="AL16" s="117"/>
      <c r="AM16" s="117"/>
      <c r="AN16" s="117"/>
      <c r="AO16" s="117"/>
      <c r="AP16" s="117" t="s">
        <v>1524</v>
      </c>
    </row>
    <row r="17" spans="1:43" s="320" customFormat="1" ht="90" customHeight="1" x14ac:dyDescent="0.2">
      <c r="A17" s="4" t="s">
        <v>12</v>
      </c>
      <c r="B17" s="7" t="s">
        <v>2378</v>
      </c>
      <c r="C17" s="60" t="s">
        <v>35</v>
      </c>
      <c r="D17" s="303" t="s">
        <v>473</v>
      </c>
      <c r="E17" s="80">
        <v>67606</v>
      </c>
      <c r="F17" s="80">
        <v>26476</v>
      </c>
      <c r="G17" s="80">
        <v>2066</v>
      </c>
      <c r="H17" s="80" t="s">
        <v>1863</v>
      </c>
      <c r="I17" s="80" t="s">
        <v>2161</v>
      </c>
      <c r="J17" s="80" t="s">
        <v>1862</v>
      </c>
      <c r="K17" s="80" t="s">
        <v>796</v>
      </c>
      <c r="L17" s="644">
        <v>7826.24</v>
      </c>
      <c r="M17" s="81">
        <v>2228.91</v>
      </c>
      <c r="N17" s="117" t="s">
        <v>796</v>
      </c>
      <c r="O17" s="80" t="s">
        <v>845</v>
      </c>
      <c r="P17" s="80" t="s">
        <v>1864</v>
      </c>
      <c r="Q17" s="80" t="s">
        <v>809</v>
      </c>
      <c r="R17" s="80">
        <v>650</v>
      </c>
      <c r="S17" s="80" t="s">
        <v>2179</v>
      </c>
      <c r="T17" s="80">
        <v>12</v>
      </c>
      <c r="U17" s="117" t="s">
        <v>1865</v>
      </c>
      <c r="V17" s="117" t="s">
        <v>796</v>
      </c>
      <c r="W17" s="117" t="s">
        <v>1422</v>
      </c>
      <c r="X17" s="117" t="s">
        <v>811</v>
      </c>
      <c r="Y17" s="117" t="s">
        <v>805</v>
      </c>
      <c r="Z17" s="117" t="s">
        <v>796</v>
      </c>
      <c r="AA17" s="117" t="s">
        <v>777</v>
      </c>
      <c r="AB17" s="117" t="s">
        <v>786</v>
      </c>
      <c r="AC17" s="117" t="s">
        <v>791</v>
      </c>
      <c r="AD17" s="117"/>
      <c r="AE17" s="117"/>
      <c r="AF17" s="117"/>
      <c r="AG17" s="117"/>
      <c r="AH17" s="117"/>
      <c r="AI17" s="117"/>
      <c r="AJ17" s="117"/>
      <c r="AK17" s="117"/>
      <c r="AL17" s="117"/>
      <c r="AM17" s="117"/>
      <c r="AN17" s="117"/>
      <c r="AO17" s="117" t="s">
        <v>1866</v>
      </c>
      <c r="AP17" s="117" t="s">
        <v>2380</v>
      </c>
    </row>
    <row r="18" spans="1:43" ht="51" customHeight="1" x14ac:dyDescent="0.2">
      <c r="A18" s="59" t="s">
        <v>19</v>
      </c>
      <c r="B18" s="71" t="s">
        <v>333</v>
      </c>
      <c r="C18" s="59" t="s">
        <v>36</v>
      </c>
      <c r="D18" s="339" t="s">
        <v>474</v>
      </c>
      <c r="E18" s="107">
        <v>725</v>
      </c>
      <c r="F18" s="107">
        <v>200</v>
      </c>
      <c r="G18" s="107">
        <v>5</v>
      </c>
      <c r="H18" s="107" t="s">
        <v>1622</v>
      </c>
      <c r="I18" s="109" t="s">
        <v>800</v>
      </c>
      <c r="J18" s="107"/>
      <c r="K18" s="107" t="s">
        <v>1464</v>
      </c>
      <c r="L18" s="641">
        <v>61.24</v>
      </c>
      <c r="M18" s="108"/>
      <c r="N18" s="114" t="s">
        <v>1464</v>
      </c>
      <c r="O18" s="107" t="s">
        <v>823</v>
      </c>
      <c r="P18" s="107"/>
      <c r="Q18" s="107" t="s">
        <v>809</v>
      </c>
      <c r="R18" s="107">
        <v>323</v>
      </c>
      <c r="S18" s="107" t="s">
        <v>701</v>
      </c>
      <c r="T18" s="107">
        <v>2</v>
      </c>
      <c r="U18" s="114" t="s">
        <v>796</v>
      </c>
      <c r="V18" s="114" t="s">
        <v>796</v>
      </c>
      <c r="W18" s="114" t="s">
        <v>756</v>
      </c>
      <c r="X18" s="114" t="s">
        <v>812</v>
      </c>
      <c r="Y18" s="114" t="s">
        <v>807</v>
      </c>
      <c r="Z18" s="114" t="s">
        <v>796</v>
      </c>
      <c r="AA18" s="114" t="s">
        <v>778</v>
      </c>
      <c r="AB18" s="114" t="s">
        <v>780</v>
      </c>
      <c r="AC18" s="114" t="s">
        <v>792</v>
      </c>
      <c r="AD18" s="114" t="s">
        <v>796</v>
      </c>
      <c r="AE18" s="114" t="s">
        <v>733</v>
      </c>
      <c r="AG18" s="114" t="s">
        <v>2238</v>
      </c>
      <c r="AH18" s="114" t="s">
        <v>803</v>
      </c>
      <c r="AI18" s="114" t="s">
        <v>797</v>
      </c>
      <c r="AJ18" s="114" t="s">
        <v>797</v>
      </c>
      <c r="AK18" s="114" t="s">
        <v>797</v>
      </c>
      <c r="AL18" s="114" t="s">
        <v>796</v>
      </c>
      <c r="AM18" s="114" t="s">
        <v>796</v>
      </c>
      <c r="AN18" s="114" t="s">
        <v>797</v>
      </c>
      <c r="AO18" s="114" t="s">
        <v>796</v>
      </c>
      <c r="AP18" s="115" t="s">
        <v>1623</v>
      </c>
    </row>
    <row r="19" spans="1:43" ht="39" customHeight="1" x14ac:dyDescent="0.2">
      <c r="A19" s="59" t="s">
        <v>19</v>
      </c>
      <c r="B19" s="59" t="s">
        <v>333</v>
      </c>
      <c r="C19" s="59" t="s">
        <v>37</v>
      </c>
      <c r="D19" s="59" t="s">
        <v>475</v>
      </c>
      <c r="E19" s="107">
        <v>39366</v>
      </c>
      <c r="F19" s="340">
        <v>15019</v>
      </c>
      <c r="G19" s="340">
        <v>2490</v>
      </c>
      <c r="H19" s="107" t="s">
        <v>1624</v>
      </c>
      <c r="I19" s="109" t="s">
        <v>2161</v>
      </c>
      <c r="J19" s="107"/>
      <c r="K19" s="107" t="s">
        <v>1464</v>
      </c>
      <c r="L19" s="641">
        <v>8409.61</v>
      </c>
      <c r="M19" s="108"/>
      <c r="N19" s="114" t="s">
        <v>797</v>
      </c>
      <c r="O19" s="107"/>
      <c r="P19" s="107"/>
      <c r="Q19" s="107" t="s">
        <v>809</v>
      </c>
      <c r="R19" s="107"/>
      <c r="S19" s="107" t="s">
        <v>701</v>
      </c>
      <c r="T19" s="107">
        <v>10</v>
      </c>
      <c r="U19" s="114" t="s">
        <v>796</v>
      </c>
      <c r="V19" s="114" t="s">
        <v>796</v>
      </c>
      <c r="W19" s="114" t="s">
        <v>754</v>
      </c>
      <c r="X19" s="114" t="s">
        <v>812</v>
      </c>
      <c r="Y19" s="114" t="s">
        <v>805</v>
      </c>
      <c r="Z19" s="114" t="s">
        <v>796</v>
      </c>
      <c r="AA19" s="114" t="s">
        <v>778</v>
      </c>
      <c r="AB19" s="114" t="s">
        <v>780</v>
      </c>
      <c r="AC19" s="114" t="s">
        <v>792</v>
      </c>
      <c r="AD19" s="114" t="s">
        <v>797</v>
      </c>
    </row>
    <row r="20" spans="1:43" s="305" customFormat="1" ht="51" customHeight="1" x14ac:dyDescent="0.2">
      <c r="A20" s="4" t="s">
        <v>19</v>
      </c>
      <c r="B20" s="84" t="s">
        <v>334</v>
      </c>
      <c r="C20" s="71" t="s">
        <v>38</v>
      </c>
      <c r="D20" s="335" t="s">
        <v>476</v>
      </c>
      <c r="E20" s="72">
        <v>3018</v>
      </c>
      <c r="F20" s="72">
        <v>1128</v>
      </c>
      <c r="G20" s="72">
        <v>91</v>
      </c>
      <c r="H20" s="72" t="s">
        <v>1801</v>
      </c>
      <c r="I20" s="92" t="s">
        <v>2161</v>
      </c>
      <c r="J20" s="72" t="s">
        <v>797</v>
      </c>
      <c r="K20" s="72" t="s">
        <v>796</v>
      </c>
      <c r="L20" s="641">
        <v>581</v>
      </c>
      <c r="M20" s="74">
        <v>134</v>
      </c>
      <c r="N20" s="131" t="s">
        <v>797</v>
      </c>
      <c r="O20" s="72"/>
      <c r="P20" s="72"/>
      <c r="Q20" s="72" t="s">
        <v>2162</v>
      </c>
      <c r="R20" s="72">
        <v>130</v>
      </c>
      <c r="S20" s="72" t="s">
        <v>831</v>
      </c>
      <c r="T20" s="72">
        <v>17</v>
      </c>
      <c r="U20" s="116" t="s">
        <v>2383</v>
      </c>
      <c r="V20" s="116" t="s">
        <v>796</v>
      </c>
      <c r="W20" s="116" t="s">
        <v>754</v>
      </c>
      <c r="X20" s="116" t="s">
        <v>812</v>
      </c>
      <c r="Y20" s="116" t="s">
        <v>2167</v>
      </c>
      <c r="Z20" s="116" t="s">
        <v>796</v>
      </c>
      <c r="AA20" s="116" t="s">
        <v>778</v>
      </c>
      <c r="AB20" s="116" t="s">
        <v>780</v>
      </c>
      <c r="AC20" s="116" t="s">
        <v>792</v>
      </c>
      <c r="AD20" s="116" t="s">
        <v>797</v>
      </c>
      <c r="AE20" s="116"/>
      <c r="AF20" s="116"/>
      <c r="AG20" s="116"/>
      <c r="AH20" s="116"/>
      <c r="AI20" s="116"/>
      <c r="AJ20" s="116"/>
      <c r="AK20" s="116"/>
      <c r="AL20" s="116"/>
      <c r="AM20" s="116"/>
      <c r="AN20" s="116"/>
      <c r="AO20" s="116"/>
      <c r="AP20" s="117"/>
      <c r="AQ20" s="304"/>
    </row>
    <row r="21" spans="1:43" s="305" customFormat="1" ht="51" customHeight="1" x14ac:dyDescent="0.2">
      <c r="A21" s="4" t="s">
        <v>19</v>
      </c>
      <c r="B21" s="84" t="s">
        <v>334</v>
      </c>
      <c r="C21" s="71" t="s">
        <v>39</v>
      </c>
      <c r="D21" s="315" t="s">
        <v>477</v>
      </c>
      <c r="E21" s="72">
        <v>5392</v>
      </c>
      <c r="F21" s="72">
        <v>2368</v>
      </c>
      <c r="G21" s="72">
        <v>239</v>
      </c>
      <c r="H21" s="72" t="s">
        <v>1802</v>
      </c>
      <c r="I21" s="92" t="s">
        <v>2161</v>
      </c>
      <c r="J21" s="72" t="s">
        <v>797</v>
      </c>
      <c r="K21" s="72" t="s">
        <v>796</v>
      </c>
      <c r="L21" s="641">
        <v>966</v>
      </c>
      <c r="M21" s="74">
        <v>772</v>
      </c>
      <c r="N21" s="131" t="s">
        <v>797</v>
      </c>
      <c r="O21" s="72"/>
      <c r="P21" s="72"/>
      <c r="Q21" s="72" t="s">
        <v>2162</v>
      </c>
      <c r="R21" s="72">
        <v>180</v>
      </c>
      <c r="S21" s="72" t="s">
        <v>2179</v>
      </c>
      <c r="T21" s="72">
        <v>9</v>
      </c>
      <c r="U21" s="116" t="s">
        <v>1803</v>
      </c>
      <c r="V21" s="116" t="s">
        <v>796</v>
      </c>
      <c r="W21" s="116" t="s">
        <v>754</v>
      </c>
      <c r="X21" s="116" t="s">
        <v>812</v>
      </c>
      <c r="Y21" s="116" t="s">
        <v>2167</v>
      </c>
      <c r="Z21" s="116" t="s">
        <v>796</v>
      </c>
      <c r="AA21" s="116" t="s">
        <v>778</v>
      </c>
      <c r="AB21" s="116" t="s">
        <v>780</v>
      </c>
      <c r="AC21" s="116" t="s">
        <v>792</v>
      </c>
      <c r="AD21" s="116" t="s">
        <v>797</v>
      </c>
      <c r="AE21" s="116"/>
      <c r="AF21" s="116"/>
      <c r="AG21" s="116"/>
      <c r="AH21" s="116"/>
      <c r="AI21" s="116"/>
      <c r="AJ21" s="116"/>
      <c r="AK21" s="116"/>
      <c r="AL21" s="116"/>
      <c r="AM21" s="116"/>
      <c r="AN21" s="116"/>
      <c r="AO21" s="116"/>
      <c r="AP21" s="117"/>
      <c r="AQ21" s="304"/>
    </row>
    <row r="22" spans="1:43" s="314" customFormat="1" ht="84" customHeight="1" x14ac:dyDescent="0.2">
      <c r="A22" s="71" t="s">
        <v>19</v>
      </c>
      <c r="B22" s="71" t="s">
        <v>335</v>
      </c>
      <c r="C22" s="71" t="s">
        <v>40</v>
      </c>
      <c r="D22" s="71" t="s">
        <v>2008</v>
      </c>
      <c r="E22" s="72">
        <v>7792</v>
      </c>
      <c r="F22" s="72">
        <v>3991</v>
      </c>
      <c r="G22" s="72">
        <v>0</v>
      </c>
      <c r="H22" s="72" t="s">
        <v>2009</v>
      </c>
      <c r="I22" s="92" t="s">
        <v>2161</v>
      </c>
      <c r="J22" s="72" t="s">
        <v>1464</v>
      </c>
      <c r="K22" s="72" t="s">
        <v>1464</v>
      </c>
      <c r="L22" s="641">
        <v>1517</v>
      </c>
      <c r="M22" s="74"/>
      <c r="N22" s="116" t="s">
        <v>797</v>
      </c>
      <c r="O22" s="72"/>
      <c r="P22" s="72"/>
      <c r="Q22" s="72" t="s">
        <v>810</v>
      </c>
      <c r="R22" s="72">
        <v>120</v>
      </c>
      <c r="S22" s="72" t="s">
        <v>831</v>
      </c>
      <c r="T22" s="72">
        <v>8</v>
      </c>
      <c r="U22" s="116">
        <v>8000</v>
      </c>
      <c r="V22" s="116" t="s">
        <v>796</v>
      </c>
      <c r="W22" s="116" t="s">
        <v>754</v>
      </c>
      <c r="X22" s="116" t="s">
        <v>812</v>
      </c>
      <c r="Y22" s="116" t="s">
        <v>806</v>
      </c>
      <c r="Z22" s="116" t="s">
        <v>796</v>
      </c>
      <c r="AA22" s="116" t="s">
        <v>773</v>
      </c>
      <c r="AB22" s="116" t="s">
        <v>788</v>
      </c>
      <c r="AC22" s="116" t="s">
        <v>791</v>
      </c>
      <c r="AD22" s="116" t="s">
        <v>797</v>
      </c>
      <c r="AE22" s="116"/>
      <c r="AF22" s="116"/>
      <c r="AG22" s="116"/>
      <c r="AH22" s="116"/>
      <c r="AI22" s="116"/>
      <c r="AJ22" s="116"/>
      <c r="AK22" s="116"/>
      <c r="AL22" s="116"/>
      <c r="AM22" s="116"/>
      <c r="AN22" s="116"/>
      <c r="AO22" s="116"/>
      <c r="AP22" s="117" t="s">
        <v>2010</v>
      </c>
      <c r="AQ22" s="313"/>
    </row>
    <row r="23" spans="1:43" s="305" customFormat="1" ht="371.25" x14ac:dyDescent="0.2">
      <c r="A23" s="76" t="s">
        <v>19</v>
      </c>
      <c r="B23" s="76" t="s">
        <v>336</v>
      </c>
      <c r="C23" s="76" t="s">
        <v>41</v>
      </c>
      <c r="D23" s="76" t="s">
        <v>478</v>
      </c>
      <c r="E23" s="72">
        <v>7728</v>
      </c>
      <c r="F23" s="118">
        <v>5037</v>
      </c>
      <c r="G23" s="118">
        <v>240</v>
      </c>
      <c r="H23" s="120" t="s">
        <v>2195</v>
      </c>
      <c r="I23" s="92" t="s">
        <v>2161</v>
      </c>
      <c r="J23" s="72" t="s">
        <v>796</v>
      </c>
      <c r="K23" s="72" t="s">
        <v>796</v>
      </c>
      <c r="L23" s="641">
        <v>1069</v>
      </c>
      <c r="M23" s="74">
        <v>303</v>
      </c>
      <c r="N23" s="116" t="s">
        <v>797</v>
      </c>
      <c r="O23" s="72"/>
      <c r="P23" s="72"/>
      <c r="Q23" s="72" t="s">
        <v>2162</v>
      </c>
      <c r="R23" s="337">
        <v>96.5</v>
      </c>
      <c r="S23" s="72" t="s">
        <v>2179</v>
      </c>
      <c r="T23" s="72">
        <v>9</v>
      </c>
      <c r="U23" s="116" t="s">
        <v>1654</v>
      </c>
      <c r="V23" s="116" t="s">
        <v>796</v>
      </c>
      <c r="W23" s="117" t="s">
        <v>2174</v>
      </c>
      <c r="X23" s="116" t="s">
        <v>812</v>
      </c>
      <c r="Y23" s="116" t="s">
        <v>806</v>
      </c>
      <c r="Z23" s="116" t="s">
        <v>796</v>
      </c>
      <c r="AA23" s="117" t="s">
        <v>778</v>
      </c>
      <c r="AB23" s="117" t="s">
        <v>780</v>
      </c>
      <c r="AC23" s="116" t="s">
        <v>791</v>
      </c>
      <c r="AD23" s="116" t="s">
        <v>796</v>
      </c>
      <c r="AE23" s="116" t="s">
        <v>733</v>
      </c>
      <c r="AF23" s="116"/>
      <c r="AG23" s="116" t="s">
        <v>1655</v>
      </c>
      <c r="AH23" s="116" t="s">
        <v>802</v>
      </c>
      <c r="AI23" s="117" t="s">
        <v>1656</v>
      </c>
      <c r="AJ23" s="117" t="s">
        <v>1657</v>
      </c>
      <c r="AK23" s="116" t="s">
        <v>1658</v>
      </c>
      <c r="AL23" s="117">
        <v>75</v>
      </c>
      <c r="AM23" s="117" t="s">
        <v>2385</v>
      </c>
      <c r="AN23" s="117" t="s">
        <v>2386</v>
      </c>
      <c r="AO23" s="117" t="s">
        <v>2387</v>
      </c>
      <c r="AP23" s="338" t="s">
        <v>2388</v>
      </c>
      <c r="AQ23" s="304"/>
    </row>
    <row r="24" spans="1:43" s="301" customFormat="1" ht="38.25" customHeight="1" x14ac:dyDescent="0.2">
      <c r="A24" s="634" t="s">
        <v>19</v>
      </c>
      <c r="B24" s="634" t="s">
        <v>2685</v>
      </c>
      <c r="C24" s="634" t="s">
        <v>42</v>
      </c>
      <c r="D24" s="634" t="s">
        <v>479</v>
      </c>
      <c r="E24" s="635">
        <v>759</v>
      </c>
      <c r="F24" s="635">
        <v>544</v>
      </c>
      <c r="G24" s="635">
        <v>58</v>
      </c>
      <c r="H24" s="635" t="s">
        <v>2686</v>
      </c>
      <c r="I24" s="636" t="s">
        <v>2161</v>
      </c>
      <c r="J24" s="635"/>
      <c r="K24" s="635"/>
      <c r="L24" s="645">
        <v>56.65</v>
      </c>
      <c r="M24" s="637">
        <v>26</v>
      </c>
      <c r="N24" s="638" t="s">
        <v>797</v>
      </c>
      <c r="O24" s="635"/>
      <c r="P24" s="635"/>
      <c r="Q24" s="635"/>
      <c r="R24" s="635">
        <v>8</v>
      </c>
      <c r="S24" s="635" t="s">
        <v>701</v>
      </c>
      <c r="T24" s="635">
        <v>7</v>
      </c>
      <c r="U24" s="638" t="s">
        <v>2004</v>
      </c>
      <c r="V24" s="638" t="s">
        <v>796</v>
      </c>
      <c r="W24" s="638" t="s">
        <v>756</v>
      </c>
      <c r="X24" s="638"/>
      <c r="Y24" s="638" t="s">
        <v>2171</v>
      </c>
      <c r="Z24" s="638" t="s">
        <v>796</v>
      </c>
      <c r="AA24" s="638" t="s">
        <v>775</v>
      </c>
      <c r="AB24" s="638" t="s">
        <v>2687</v>
      </c>
      <c r="AC24" s="638" t="s">
        <v>792</v>
      </c>
      <c r="AD24" s="638" t="s">
        <v>797</v>
      </c>
      <c r="AE24" s="638"/>
      <c r="AF24" s="638"/>
      <c r="AG24" s="638"/>
      <c r="AH24" s="638"/>
      <c r="AI24" s="638"/>
      <c r="AJ24" s="638"/>
      <c r="AK24" s="638"/>
      <c r="AL24" s="638"/>
      <c r="AM24" s="638"/>
      <c r="AN24" s="638"/>
      <c r="AO24" s="638"/>
      <c r="AP24" s="639"/>
      <c r="AQ24" s="640"/>
    </row>
    <row r="25" spans="1:43" s="314" customFormat="1" ht="38.25" customHeight="1" x14ac:dyDescent="0.2">
      <c r="A25" s="71" t="s">
        <v>19</v>
      </c>
      <c r="B25" s="71" t="s">
        <v>338</v>
      </c>
      <c r="C25" s="71" t="s">
        <v>43</v>
      </c>
      <c r="D25" s="71" t="s">
        <v>480</v>
      </c>
      <c r="E25" s="72">
        <v>15495</v>
      </c>
      <c r="F25" s="72">
        <v>4136</v>
      </c>
      <c r="G25" s="72">
        <v>463</v>
      </c>
      <c r="H25" s="72" t="s">
        <v>1928</v>
      </c>
      <c r="I25" s="92" t="s">
        <v>2161</v>
      </c>
      <c r="J25" s="72" t="s">
        <v>1464</v>
      </c>
      <c r="K25" s="72" t="s">
        <v>796</v>
      </c>
      <c r="L25" s="641">
        <v>2685</v>
      </c>
      <c r="M25" s="74">
        <v>315</v>
      </c>
      <c r="N25" s="116" t="s">
        <v>797</v>
      </c>
      <c r="O25" s="72"/>
      <c r="P25" s="72"/>
      <c r="Q25" s="72" t="s">
        <v>810</v>
      </c>
      <c r="R25" s="146">
        <v>76.2</v>
      </c>
      <c r="S25" s="72" t="s">
        <v>831</v>
      </c>
      <c r="T25" s="72">
        <v>3</v>
      </c>
      <c r="U25" s="116">
        <v>3500</v>
      </c>
      <c r="V25" s="116" t="s">
        <v>796</v>
      </c>
      <c r="W25" s="116" t="s">
        <v>754</v>
      </c>
      <c r="X25" s="116" t="s">
        <v>812</v>
      </c>
      <c r="Y25" s="116" t="s">
        <v>805</v>
      </c>
      <c r="Z25" s="116" t="s">
        <v>796</v>
      </c>
      <c r="AA25" s="116" t="s">
        <v>773</v>
      </c>
      <c r="AB25" s="116" t="s">
        <v>788</v>
      </c>
      <c r="AC25" s="116" t="s">
        <v>793</v>
      </c>
      <c r="AD25" s="116" t="s">
        <v>797</v>
      </c>
      <c r="AE25" s="116"/>
      <c r="AF25" s="116"/>
      <c r="AG25" s="116"/>
      <c r="AH25" s="116"/>
      <c r="AI25" s="116" t="s">
        <v>1929</v>
      </c>
      <c r="AJ25" s="116" t="s">
        <v>1930</v>
      </c>
      <c r="AK25" s="116" t="s">
        <v>1931</v>
      </c>
      <c r="AL25" s="116">
        <v>99</v>
      </c>
      <c r="AM25" s="116">
        <v>40</v>
      </c>
      <c r="AN25" s="116">
        <v>250</v>
      </c>
      <c r="AO25" s="116" t="s">
        <v>1932</v>
      </c>
      <c r="AP25" s="117"/>
      <c r="AQ25" s="313"/>
    </row>
    <row r="26" spans="1:43" s="314" customFormat="1" ht="38.25" customHeight="1" x14ac:dyDescent="0.2">
      <c r="A26" s="71" t="s">
        <v>19</v>
      </c>
      <c r="B26" s="71" t="s">
        <v>339</v>
      </c>
      <c r="C26" s="71" t="s">
        <v>43</v>
      </c>
      <c r="D26" s="71" t="s">
        <v>481</v>
      </c>
      <c r="E26" s="116">
        <v>660</v>
      </c>
      <c r="F26" s="116">
        <v>260</v>
      </c>
      <c r="G26" s="116">
        <v>6</v>
      </c>
      <c r="H26" s="72" t="s">
        <v>2400</v>
      </c>
      <c r="I26" s="92" t="s">
        <v>2161</v>
      </c>
      <c r="J26" s="72"/>
      <c r="K26" s="72"/>
      <c r="L26" s="641">
        <v>29.04</v>
      </c>
      <c r="M26" s="74">
        <v>1</v>
      </c>
      <c r="N26" s="116"/>
      <c r="O26" s="72"/>
      <c r="P26" s="72"/>
      <c r="Q26" s="72"/>
      <c r="R26" s="72">
        <v>16</v>
      </c>
      <c r="S26" s="72" t="s">
        <v>700</v>
      </c>
      <c r="T26" s="72">
        <v>1</v>
      </c>
      <c r="U26" s="116">
        <v>500</v>
      </c>
      <c r="V26" s="116" t="s">
        <v>796</v>
      </c>
      <c r="W26" s="116" t="s">
        <v>756</v>
      </c>
      <c r="X26" s="116" t="s">
        <v>812</v>
      </c>
      <c r="Y26" s="116" t="s">
        <v>806</v>
      </c>
      <c r="Z26" s="116" t="s">
        <v>801</v>
      </c>
      <c r="AA26" s="116"/>
      <c r="AB26" s="116"/>
      <c r="AC26" s="116"/>
      <c r="AD26" s="116"/>
      <c r="AE26" s="116"/>
      <c r="AF26" s="116"/>
      <c r="AG26" s="116"/>
      <c r="AH26" s="116"/>
      <c r="AI26" s="116"/>
      <c r="AJ26" s="116"/>
      <c r="AK26" s="116"/>
      <c r="AL26" s="116"/>
      <c r="AM26" s="116"/>
      <c r="AN26" s="116"/>
      <c r="AO26" s="116"/>
      <c r="AP26" s="117"/>
      <c r="AQ26" s="313"/>
    </row>
    <row r="27" spans="1:43" s="314" customFormat="1" ht="38.25" customHeight="1" x14ac:dyDescent="0.2">
      <c r="A27" s="71" t="s">
        <v>19</v>
      </c>
      <c r="B27" s="71" t="s">
        <v>340</v>
      </c>
      <c r="C27" s="71" t="s">
        <v>44</v>
      </c>
      <c r="D27" s="387" t="s">
        <v>2248</v>
      </c>
      <c r="E27" s="72">
        <v>818</v>
      </c>
      <c r="F27" s="72"/>
      <c r="G27" s="72"/>
      <c r="H27" s="72" t="s">
        <v>2751</v>
      </c>
      <c r="I27" s="92"/>
      <c r="J27" s="72"/>
      <c r="K27" s="72"/>
      <c r="L27" s="641">
        <v>77</v>
      </c>
      <c r="M27" s="74"/>
      <c r="N27" s="116"/>
      <c r="O27" s="72"/>
      <c r="P27" s="72"/>
      <c r="Q27" s="72"/>
      <c r="R27" s="72"/>
      <c r="S27" s="72"/>
      <c r="T27" s="72"/>
      <c r="U27" s="116"/>
      <c r="V27" s="116"/>
      <c r="W27" s="116"/>
      <c r="X27" s="116"/>
      <c r="Y27" s="116"/>
      <c r="Z27" s="116"/>
      <c r="AA27" s="116"/>
      <c r="AB27" s="116"/>
      <c r="AC27" s="116"/>
      <c r="AD27" s="116"/>
      <c r="AE27" s="116"/>
      <c r="AF27" s="116"/>
      <c r="AG27" s="116"/>
      <c r="AH27" s="116"/>
      <c r="AI27" s="116"/>
      <c r="AJ27" s="116"/>
      <c r="AK27" s="116"/>
      <c r="AL27" s="116"/>
      <c r="AM27" s="116"/>
      <c r="AN27" s="116"/>
      <c r="AO27" s="116"/>
      <c r="AP27" s="117" t="s">
        <v>2675</v>
      </c>
      <c r="AQ27" s="313"/>
    </row>
    <row r="28" spans="1:43" s="314" customFormat="1" ht="38.25" customHeight="1" x14ac:dyDescent="0.2">
      <c r="A28" s="71" t="s">
        <v>19</v>
      </c>
      <c r="B28" s="71" t="s">
        <v>338</v>
      </c>
      <c r="C28" s="71" t="s">
        <v>45</v>
      </c>
      <c r="D28" s="71" t="s">
        <v>482</v>
      </c>
      <c r="E28" s="72">
        <v>1293</v>
      </c>
      <c r="F28" s="72">
        <v>385</v>
      </c>
      <c r="G28" s="72">
        <v>9</v>
      </c>
      <c r="H28" s="72" t="s">
        <v>1933</v>
      </c>
      <c r="I28" s="92" t="s">
        <v>2161</v>
      </c>
      <c r="J28" s="72" t="s">
        <v>1464</v>
      </c>
      <c r="K28" s="72" t="s">
        <v>796</v>
      </c>
      <c r="L28" s="641">
        <v>119.35</v>
      </c>
      <c r="M28" s="74">
        <v>20</v>
      </c>
      <c r="N28" s="116" t="s">
        <v>797</v>
      </c>
      <c r="O28" s="72"/>
      <c r="P28" s="72"/>
      <c r="Q28" s="72" t="s">
        <v>810</v>
      </c>
      <c r="R28" s="146">
        <v>6.3</v>
      </c>
      <c r="S28" s="72" t="s">
        <v>831</v>
      </c>
      <c r="T28" s="72">
        <v>2</v>
      </c>
      <c r="U28" s="116">
        <v>200</v>
      </c>
      <c r="V28" s="116" t="s">
        <v>796</v>
      </c>
      <c r="W28" s="116" t="s">
        <v>754</v>
      </c>
      <c r="X28" s="116" t="s">
        <v>812</v>
      </c>
      <c r="Y28" s="116" t="s">
        <v>805</v>
      </c>
      <c r="Z28" s="116" t="s">
        <v>796</v>
      </c>
      <c r="AA28" s="116" t="s">
        <v>773</v>
      </c>
      <c r="AB28" s="116" t="s">
        <v>788</v>
      </c>
      <c r="AC28" s="116" t="s">
        <v>793</v>
      </c>
      <c r="AD28" s="116" t="s">
        <v>797</v>
      </c>
      <c r="AE28" s="116"/>
      <c r="AF28" s="116"/>
      <c r="AG28" s="116"/>
      <c r="AH28" s="116"/>
      <c r="AI28" s="116"/>
      <c r="AJ28" s="116"/>
      <c r="AK28" s="116"/>
      <c r="AL28" s="116"/>
      <c r="AM28" s="116"/>
      <c r="AN28" s="116"/>
      <c r="AO28" s="116"/>
      <c r="AP28" s="117"/>
      <c r="AQ28" s="313"/>
    </row>
    <row r="29" spans="1:43" s="305" customFormat="1" ht="38.25" customHeight="1" x14ac:dyDescent="0.25">
      <c r="A29" s="4" t="s">
        <v>19</v>
      </c>
      <c r="B29" s="84" t="s">
        <v>335</v>
      </c>
      <c r="C29" s="71" t="s">
        <v>45</v>
      </c>
      <c r="D29" s="336" t="s">
        <v>2249</v>
      </c>
      <c r="E29" s="116">
        <v>3308</v>
      </c>
      <c r="F29" s="116">
        <v>1914</v>
      </c>
      <c r="G29" s="116">
        <v>0</v>
      </c>
      <c r="H29" s="72" t="s">
        <v>2009</v>
      </c>
      <c r="I29" s="92" t="s">
        <v>2161</v>
      </c>
      <c r="J29" s="72" t="s">
        <v>1464</v>
      </c>
      <c r="K29" s="72" t="s">
        <v>1464</v>
      </c>
      <c r="L29" s="641">
        <v>474</v>
      </c>
      <c r="M29" s="74"/>
      <c r="N29" s="116" t="s">
        <v>797</v>
      </c>
      <c r="O29" s="72"/>
      <c r="P29" s="72"/>
      <c r="Q29" s="72" t="s">
        <v>810</v>
      </c>
      <c r="R29" s="72">
        <v>120</v>
      </c>
      <c r="S29" s="72" t="s">
        <v>831</v>
      </c>
      <c r="T29" s="72">
        <v>6</v>
      </c>
      <c r="U29" s="116">
        <v>4000</v>
      </c>
      <c r="V29" s="116" t="s">
        <v>796</v>
      </c>
      <c r="W29" s="116" t="s">
        <v>756</v>
      </c>
      <c r="X29" s="116" t="s">
        <v>812</v>
      </c>
      <c r="Y29" s="116" t="s">
        <v>807</v>
      </c>
      <c r="Z29" s="116" t="s">
        <v>796</v>
      </c>
      <c r="AA29" s="116" t="s">
        <v>773</v>
      </c>
      <c r="AB29" s="116" t="s">
        <v>788</v>
      </c>
      <c r="AC29" s="116" t="s">
        <v>791</v>
      </c>
      <c r="AD29" s="116" t="s">
        <v>797</v>
      </c>
      <c r="AE29" s="116"/>
      <c r="AF29" s="116"/>
      <c r="AG29" s="116"/>
      <c r="AH29" s="116"/>
      <c r="AI29" s="116"/>
      <c r="AJ29" s="116"/>
      <c r="AK29" s="116"/>
      <c r="AL29" s="116"/>
      <c r="AM29" s="116"/>
      <c r="AN29" s="116"/>
      <c r="AO29" s="116"/>
      <c r="AP29" s="117" t="s">
        <v>2011</v>
      </c>
      <c r="AQ29" s="304"/>
    </row>
    <row r="30" spans="1:43" s="314" customFormat="1" ht="38.25" customHeight="1" x14ac:dyDescent="0.2">
      <c r="A30" s="71" t="s">
        <v>19</v>
      </c>
      <c r="B30" s="71" t="s">
        <v>341</v>
      </c>
      <c r="C30" s="71" t="s">
        <v>45</v>
      </c>
      <c r="D30" s="71" t="s">
        <v>483</v>
      </c>
      <c r="E30" s="116">
        <v>3253</v>
      </c>
      <c r="F30" s="116">
        <v>980</v>
      </c>
      <c r="G30" s="116">
        <v>150</v>
      </c>
      <c r="H30" s="72" t="s">
        <v>2398</v>
      </c>
      <c r="I30" s="92" t="s">
        <v>798</v>
      </c>
      <c r="J30" s="72"/>
      <c r="K30" s="72"/>
      <c r="L30" s="641">
        <v>366</v>
      </c>
      <c r="M30" s="74">
        <v>133</v>
      </c>
      <c r="N30" s="116" t="s">
        <v>797</v>
      </c>
      <c r="O30" s="72"/>
      <c r="P30" s="72"/>
      <c r="Q30" s="72" t="s">
        <v>810</v>
      </c>
      <c r="R30" s="72">
        <v>36.5</v>
      </c>
      <c r="S30" s="72" t="s">
        <v>836</v>
      </c>
      <c r="T30" s="72">
        <v>1</v>
      </c>
      <c r="U30" s="116">
        <v>1000</v>
      </c>
      <c r="V30" s="116" t="s">
        <v>796</v>
      </c>
      <c r="W30" s="116" t="s">
        <v>756</v>
      </c>
      <c r="X30" s="116" t="s">
        <v>812</v>
      </c>
      <c r="Y30" s="116" t="s">
        <v>2167</v>
      </c>
      <c r="Z30" s="116" t="s">
        <v>796</v>
      </c>
      <c r="AA30" s="116" t="s">
        <v>773</v>
      </c>
      <c r="AB30" s="116" t="s">
        <v>790</v>
      </c>
      <c r="AC30" s="116"/>
      <c r="AD30" s="116" t="s">
        <v>797</v>
      </c>
      <c r="AE30" s="116"/>
      <c r="AF30" s="116"/>
      <c r="AG30" s="116"/>
      <c r="AH30" s="116"/>
      <c r="AI30" s="116"/>
      <c r="AJ30" s="116"/>
      <c r="AK30" s="116"/>
      <c r="AL30" s="116"/>
      <c r="AM30" s="116"/>
      <c r="AN30" s="116"/>
      <c r="AO30" s="116"/>
      <c r="AP30" s="117"/>
      <c r="AQ30" s="313"/>
    </row>
    <row r="31" spans="1:43" ht="38.25" customHeight="1" x14ac:dyDescent="0.2">
      <c r="A31" s="4" t="s">
        <v>19</v>
      </c>
      <c r="B31" s="5" t="s">
        <v>342</v>
      </c>
      <c r="C31" s="71" t="s">
        <v>46</v>
      </c>
      <c r="D31" s="5" t="s">
        <v>484</v>
      </c>
      <c r="E31" s="595" t="s">
        <v>2676</v>
      </c>
      <c r="F31" s="595">
        <v>730</v>
      </c>
      <c r="G31" s="595">
        <v>3</v>
      </c>
      <c r="H31" s="595" t="s">
        <v>2677</v>
      </c>
      <c r="I31" s="109" t="s">
        <v>2161</v>
      </c>
      <c r="J31" s="595" t="s">
        <v>1402</v>
      </c>
      <c r="K31" s="595" t="s">
        <v>796</v>
      </c>
      <c r="L31" s="643">
        <v>170</v>
      </c>
      <c r="M31" s="596">
        <v>34</v>
      </c>
      <c r="N31" s="116" t="s">
        <v>797</v>
      </c>
      <c r="O31" s="595"/>
      <c r="P31" s="595"/>
      <c r="Q31" s="595" t="s">
        <v>810</v>
      </c>
      <c r="R31" s="595">
        <v>15</v>
      </c>
      <c r="S31" s="595" t="s">
        <v>831</v>
      </c>
      <c r="T31" s="595">
        <v>2</v>
      </c>
      <c r="U31" s="116" t="s">
        <v>2678</v>
      </c>
      <c r="V31" s="116" t="s">
        <v>796</v>
      </c>
      <c r="W31" s="116" t="s">
        <v>756</v>
      </c>
      <c r="X31" s="116" t="s">
        <v>812</v>
      </c>
      <c r="Y31" s="116" t="s">
        <v>807</v>
      </c>
      <c r="Z31" s="116" t="s">
        <v>801</v>
      </c>
      <c r="AD31" s="114" t="s">
        <v>797</v>
      </c>
    </row>
    <row r="32" spans="1:43" s="305" customFormat="1" ht="38.25" customHeight="1" x14ac:dyDescent="0.2">
      <c r="A32" s="4" t="s">
        <v>19</v>
      </c>
      <c r="B32" s="84" t="s">
        <v>335</v>
      </c>
      <c r="C32" s="71" t="s">
        <v>46</v>
      </c>
      <c r="D32" s="84" t="s">
        <v>485</v>
      </c>
      <c r="E32" s="116"/>
      <c r="F32" s="116"/>
      <c r="G32" s="116"/>
      <c r="H32" s="72"/>
      <c r="I32" s="92"/>
      <c r="J32" s="72"/>
      <c r="K32" s="72"/>
      <c r="L32" s="641"/>
      <c r="M32" s="74"/>
      <c r="N32" s="116"/>
      <c r="O32" s="72"/>
      <c r="P32" s="72"/>
      <c r="Q32" s="72"/>
      <c r="R32" s="72"/>
      <c r="S32" s="72"/>
      <c r="T32" s="72"/>
      <c r="U32" s="116"/>
      <c r="V32" s="116"/>
      <c r="W32" s="116"/>
      <c r="X32" s="116"/>
      <c r="Y32" s="116"/>
      <c r="Z32" s="116"/>
      <c r="AA32" s="116"/>
      <c r="AB32" s="116"/>
      <c r="AC32" s="116"/>
      <c r="AD32" s="116"/>
      <c r="AE32" s="116"/>
      <c r="AF32" s="116"/>
      <c r="AG32" s="116"/>
      <c r="AH32" s="116"/>
      <c r="AI32" s="116"/>
      <c r="AJ32" s="116"/>
      <c r="AK32" s="116"/>
      <c r="AL32" s="116"/>
      <c r="AM32" s="116"/>
      <c r="AN32" s="116"/>
      <c r="AO32" s="116"/>
      <c r="AP32" s="117" t="s">
        <v>2750</v>
      </c>
      <c r="AQ32" s="304"/>
    </row>
    <row r="33" spans="1:43" s="305" customFormat="1" ht="38.25" x14ac:dyDescent="0.2">
      <c r="A33" s="4" t="s">
        <v>19</v>
      </c>
      <c r="B33" s="84" t="s">
        <v>343</v>
      </c>
      <c r="C33" s="71" t="s">
        <v>46</v>
      </c>
      <c r="D33" s="347" t="s">
        <v>486</v>
      </c>
      <c r="E33" s="141">
        <v>4500</v>
      </c>
      <c r="F33" s="141">
        <v>3068</v>
      </c>
      <c r="G33" s="116">
        <v>207</v>
      </c>
      <c r="H33" s="72" t="s">
        <v>2393</v>
      </c>
      <c r="I33" s="92" t="s">
        <v>798</v>
      </c>
      <c r="J33" s="72"/>
      <c r="K33" s="72" t="s">
        <v>796</v>
      </c>
      <c r="L33" s="641">
        <v>800</v>
      </c>
      <c r="M33" s="74">
        <v>351</v>
      </c>
      <c r="N33" s="116" t="s">
        <v>797</v>
      </c>
      <c r="O33" s="72"/>
      <c r="P33" s="72"/>
      <c r="Q33" s="72" t="s">
        <v>810</v>
      </c>
      <c r="R33" s="72">
        <v>70.3</v>
      </c>
      <c r="S33" s="72" t="s">
        <v>831</v>
      </c>
      <c r="T33" s="72">
        <v>6</v>
      </c>
      <c r="U33" s="141">
        <v>4240</v>
      </c>
      <c r="V33" s="116" t="s">
        <v>796</v>
      </c>
      <c r="W33" s="116" t="s">
        <v>1422</v>
      </c>
      <c r="X33" s="116" t="s">
        <v>812</v>
      </c>
      <c r="Y33" s="116" t="s">
        <v>807</v>
      </c>
      <c r="Z33" s="116" t="s">
        <v>801</v>
      </c>
      <c r="AA33" s="116" t="s">
        <v>775</v>
      </c>
      <c r="AB33" s="116" t="s">
        <v>780</v>
      </c>
      <c r="AC33" s="116" t="s">
        <v>791</v>
      </c>
      <c r="AD33" s="116" t="s">
        <v>797</v>
      </c>
      <c r="AE33" s="116"/>
      <c r="AF33" s="116"/>
      <c r="AG33" s="116"/>
      <c r="AH33" s="116"/>
      <c r="AI33" s="312">
        <v>42760</v>
      </c>
      <c r="AJ33" s="312">
        <v>43100</v>
      </c>
      <c r="AK33" s="116" t="s">
        <v>2394</v>
      </c>
      <c r="AL33" s="116">
        <v>10</v>
      </c>
      <c r="AM33" s="116">
        <v>1.79</v>
      </c>
      <c r="AN33" s="116">
        <v>2.14</v>
      </c>
      <c r="AO33" s="116" t="s">
        <v>2395</v>
      </c>
      <c r="AP33" s="117" t="s">
        <v>2396</v>
      </c>
      <c r="AQ33" s="304"/>
    </row>
    <row r="34" spans="1:43" s="314" customFormat="1" ht="38.25" customHeight="1" x14ac:dyDescent="0.2">
      <c r="A34" s="71" t="s">
        <v>19</v>
      </c>
      <c r="B34" s="71" t="s">
        <v>344</v>
      </c>
      <c r="C34" s="71" t="s">
        <v>47</v>
      </c>
      <c r="D34" s="334" t="s">
        <v>487</v>
      </c>
      <c r="E34" s="72">
        <v>9279</v>
      </c>
      <c r="F34" s="72">
        <v>4148</v>
      </c>
      <c r="G34" s="72">
        <v>502</v>
      </c>
      <c r="H34" s="72" t="s">
        <v>1879</v>
      </c>
      <c r="I34" s="92" t="s">
        <v>798</v>
      </c>
      <c r="J34" s="72" t="s">
        <v>797</v>
      </c>
      <c r="K34" s="72" t="s">
        <v>796</v>
      </c>
      <c r="L34" s="641">
        <v>1128.19</v>
      </c>
      <c r="M34" s="74"/>
      <c r="N34" s="116" t="s">
        <v>797</v>
      </c>
      <c r="O34" s="72"/>
      <c r="P34" s="72"/>
      <c r="Q34" s="72" t="s">
        <v>809</v>
      </c>
      <c r="R34" s="72">
        <v>59</v>
      </c>
      <c r="S34" s="85" t="s">
        <v>2179</v>
      </c>
      <c r="T34" s="72">
        <v>3</v>
      </c>
      <c r="U34" s="116">
        <v>1900</v>
      </c>
      <c r="V34" s="116" t="s">
        <v>796</v>
      </c>
      <c r="W34" s="116" t="s">
        <v>754</v>
      </c>
      <c r="X34" s="116" t="s">
        <v>812</v>
      </c>
      <c r="Y34" s="116" t="s">
        <v>805</v>
      </c>
      <c r="Z34" s="116" t="s">
        <v>796</v>
      </c>
      <c r="AA34" s="116" t="s">
        <v>773</v>
      </c>
      <c r="AB34" s="116" t="s">
        <v>788</v>
      </c>
      <c r="AC34" s="116" t="s">
        <v>791</v>
      </c>
      <c r="AD34" s="116" t="s">
        <v>797</v>
      </c>
      <c r="AE34" s="116"/>
      <c r="AF34" s="117" t="s">
        <v>1880</v>
      </c>
      <c r="AG34" s="116"/>
      <c r="AH34" s="116"/>
      <c r="AI34" s="116"/>
      <c r="AJ34" s="116"/>
      <c r="AK34" s="116"/>
      <c r="AL34" s="116"/>
      <c r="AM34" s="116"/>
      <c r="AN34" s="116"/>
      <c r="AO34" s="116"/>
      <c r="AP34" s="117"/>
      <c r="AQ34" s="313"/>
    </row>
    <row r="35" spans="1:43" ht="38.25" customHeight="1" x14ac:dyDescent="0.2">
      <c r="A35" s="59" t="s">
        <v>19</v>
      </c>
      <c r="B35" s="59" t="s">
        <v>333</v>
      </c>
      <c r="C35" s="59" t="s">
        <v>48</v>
      </c>
      <c r="D35" s="59" t="s">
        <v>488</v>
      </c>
      <c r="E35" s="107">
        <v>752</v>
      </c>
      <c r="F35" s="107">
        <v>426</v>
      </c>
      <c r="G35" s="107">
        <v>82</v>
      </c>
      <c r="H35" s="107" t="s">
        <v>1625</v>
      </c>
      <c r="I35" s="109" t="s">
        <v>800</v>
      </c>
      <c r="J35" s="107"/>
      <c r="K35" s="107" t="s">
        <v>1464</v>
      </c>
      <c r="L35" s="641">
        <v>345.75</v>
      </c>
      <c r="M35" s="108"/>
      <c r="N35" s="114" t="s">
        <v>797</v>
      </c>
      <c r="O35" s="107"/>
      <c r="P35" s="107"/>
      <c r="Q35" s="107" t="s">
        <v>809</v>
      </c>
      <c r="R35" s="107"/>
      <c r="S35" s="107" t="s">
        <v>701</v>
      </c>
      <c r="T35" s="107">
        <v>2</v>
      </c>
      <c r="U35" s="114" t="s">
        <v>796</v>
      </c>
      <c r="V35" s="114" t="s">
        <v>796</v>
      </c>
      <c r="W35" s="114" t="s">
        <v>756</v>
      </c>
      <c r="X35" s="114" t="s">
        <v>812</v>
      </c>
      <c r="Y35" s="114" t="s">
        <v>807</v>
      </c>
      <c r="Z35" s="114" t="s">
        <v>796</v>
      </c>
      <c r="AA35" s="114" t="s">
        <v>778</v>
      </c>
      <c r="AB35" s="114" t="s">
        <v>780</v>
      </c>
      <c r="AC35" s="114" t="s">
        <v>792</v>
      </c>
      <c r="AD35" s="114" t="s">
        <v>796</v>
      </c>
      <c r="AE35" s="114" t="s">
        <v>733</v>
      </c>
      <c r="AG35" s="114" t="s">
        <v>796</v>
      </c>
      <c r="AH35" s="114" t="s">
        <v>803</v>
      </c>
      <c r="AI35" s="114" t="s">
        <v>797</v>
      </c>
      <c r="AJ35" s="114" t="s">
        <v>797</v>
      </c>
      <c r="AK35" s="114" t="s">
        <v>797</v>
      </c>
      <c r="AL35" s="114" t="s">
        <v>796</v>
      </c>
      <c r="AM35" s="114" t="s">
        <v>796</v>
      </c>
      <c r="AN35" s="114" t="s">
        <v>797</v>
      </c>
      <c r="AO35" s="114" t="s">
        <v>796</v>
      </c>
      <c r="AP35" s="115" t="s">
        <v>1626</v>
      </c>
    </row>
    <row r="36" spans="1:43" ht="38.25" customHeight="1" x14ac:dyDescent="0.2">
      <c r="A36" s="59" t="s">
        <v>19</v>
      </c>
      <c r="B36" s="59" t="s">
        <v>333</v>
      </c>
      <c r="C36" s="59" t="s">
        <v>49</v>
      </c>
      <c r="D36" s="162" t="s">
        <v>489</v>
      </c>
      <c r="E36" s="107">
        <v>1390</v>
      </c>
      <c r="F36" s="107">
        <v>703</v>
      </c>
      <c r="G36" s="107">
        <v>118</v>
      </c>
      <c r="H36" s="107" t="s">
        <v>1627</v>
      </c>
      <c r="I36" s="109" t="s">
        <v>2161</v>
      </c>
      <c r="J36" s="107"/>
      <c r="K36" s="107" t="s">
        <v>1464</v>
      </c>
      <c r="L36" s="641">
        <v>299.60000000000002</v>
      </c>
      <c r="M36" s="108"/>
      <c r="N36" s="114" t="s">
        <v>797</v>
      </c>
      <c r="O36" s="107"/>
      <c r="P36" s="107"/>
      <c r="Q36" s="107" t="s">
        <v>809</v>
      </c>
      <c r="R36" s="107"/>
      <c r="S36" s="107" t="s">
        <v>701</v>
      </c>
      <c r="T36" s="107">
        <v>1</v>
      </c>
      <c r="U36" s="114" t="s">
        <v>796</v>
      </c>
      <c r="V36" s="114" t="s">
        <v>796</v>
      </c>
      <c r="W36" s="114" t="s">
        <v>756</v>
      </c>
      <c r="X36" s="114" t="s">
        <v>812</v>
      </c>
      <c r="Y36" s="114" t="s">
        <v>807</v>
      </c>
      <c r="Z36" s="114" t="s">
        <v>796</v>
      </c>
      <c r="AA36" s="114" t="s">
        <v>778</v>
      </c>
      <c r="AB36" s="114" t="s">
        <v>780</v>
      </c>
      <c r="AC36" s="114" t="s">
        <v>792</v>
      </c>
      <c r="AD36" s="114" t="s">
        <v>797</v>
      </c>
    </row>
    <row r="37" spans="1:43" s="314" customFormat="1" ht="38.25" customHeight="1" x14ac:dyDescent="0.2">
      <c r="A37" s="71" t="s">
        <v>19</v>
      </c>
      <c r="B37" s="71" t="s">
        <v>345</v>
      </c>
      <c r="C37" s="71" t="s">
        <v>50</v>
      </c>
      <c r="D37" s="303" t="s">
        <v>2541</v>
      </c>
      <c r="E37" s="72">
        <v>1893</v>
      </c>
      <c r="F37" s="72">
        <v>681</v>
      </c>
      <c r="G37" s="72">
        <v>25</v>
      </c>
      <c r="H37" s="72" t="s">
        <v>2542</v>
      </c>
      <c r="I37" s="92" t="s">
        <v>798</v>
      </c>
      <c r="J37" s="72" t="s">
        <v>1464</v>
      </c>
      <c r="K37" s="72" t="s">
        <v>796</v>
      </c>
      <c r="L37" s="641">
        <v>263.44</v>
      </c>
      <c r="M37" s="74">
        <v>27.54</v>
      </c>
      <c r="N37" s="116" t="s">
        <v>797</v>
      </c>
      <c r="O37" s="72"/>
      <c r="P37" s="72"/>
      <c r="Q37" s="72" t="s">
        <v>2162</v>
      </c>
      <c r="R37" s="72">
        <v>60</v>
      </c>
      <c r="S37" s="72" t="s">
        <v>2185</v>
      </c>
      <c r="T37" s="72">
        <v>2</v>
      </c>
      <c r="U37" s="116">
        <v>300</v>
      </c>
      <c r="V37" s="116" t="s">
        <v>796</v>
      </c>
      <c r="W37" s="116" t="s">
        <v>754</v>
      </c>
      <c r="X37" s="116" t="s">
        <v>812</v>
      </c>
      <c r="Y37" s="116" t="s">
        <v>2189</v>
      </c>
      <c r="Z37" s="116" t="s">
        <v>796</v>
      </c>
      <c r="AA37" s="116" t="s">
        <v>778</v>
      </c>
      <c r="AB37" s="116" t="s">
        <v>788</v>
      </c>
      <c r="AC37" s="116" t="s">
        <v>792</v>
      </c>
      <c r="AD37" s="116" t="s">
        <v>797</v>
      </c>
      <c r="AE37" s="116" t="s">
        <v>734</v>
      </c>
      <c r="AF37" s="116"/>
      <c r="AG37" s="116"/>
      <c r="AH37" s="116"/>
      <c r="AI37" s="116"/>
      <c r="AJ37" s="116"/>
      <c r="AK37" s="116"/>
      <c r="AL37" s="116"/>
      <c r="AM37" s="116"/>
      <c r="AN37" s="116"/>
      <c r="AO37" s="116"/>
      <c r="AP37" s="117"/>
      <c r="AQ37" s="313"/>
    </row>
    <row r="38" spans="1:43" ht="38.25" customHeight="1" x14ac:dyDescent="0.2">
      <c r="A38" s="59" t="s">
        <v>19</v>
      </c>
      <c r="B38" s="59" t="s">
        <v>333</v>
      </c>
      <c r="C38" s="59" t="s">
        <v>51</v>
      </c>
      <c r="D38" s="158" t="s">
        <v>490</v>
      </c>
      <c r="E38" s="107">
        <v>3034</v>
      </c>
      <c r="F38" s="107">
        <v>1644</v>
      </c>
      <c r="G38" s="107">
        <v>244</v>
      </c>
      <c r="H38" s="107" t="s">
        <v>1628</v>
      </c>
      <c r="I38" s="109" t="s">
        <v>2161</v>
      </c>
      <c r="J38" s="107"/>
      <c r="K38" s="107" t="s">
        <v>1464</v>
      </c>
      <c r="L38" s="641">
        <v>995.33</v>
      </c>
      <c r="M38" s="108"/>
      <c r="N38" s="114" t="s">
        <v>797</v>
      </c>
      <c r="O38" s="107"/>
      <c r="P38" s="107"/>
      <c r="Q38" s="107" t="s">
        <v>809</v>
      </c>
      <c r="R38" s="107"/>
      <c r="S38" s="107" t="s">
        <v>701</v>
      </c>
      <c r="T38" s="107">
        <v>12</v>
      </c>
      <c r="U38" s="114" t="s">
        <v>796</v>
      </c>
      <c r="V38" s="114" t="s">
        <v>796</v>
      </c>
      <c r="W38" s="114" t="s">
        <v>754</v>
      </c>
      <c r="X38" s="114" t="s">
        <v>812</v>
      </c>
      <c r="Y38" s="114" t="s">
        <v>805</v>
      </c>
      <c r="Z38" s="114" t="s">
        <v>796</v>
      </c>
      <c r="AA38" s="114" t="s">
        <v>778</v>
      </c>
      <c r="AB38" s="114" t="s">
        <v>780</v>
      </c>
      <c r="AC38" s="114" t="s">
        <v>792</v>
      </c>
      <c r="AD38" s="114" t="s">
        <v>797</v>
      </c>
    </row>
    <row r="39" spans="1:43" ht="38.25" customHeight="1" x14ac:dyDescent="0.2">
      <c r="A39" s="59" t="s">
        <v>19</v>
      </c>
      <c r="B39" s="59" t="s">
        <v>333</v>
      </c>
      <c r="C39" s="59" t="s">
        <v>52</v>
      </c>
      <c r="D39" s="59" t="s">
        <v>491</v>
      </c>
      <c r="E39" s="107">
        <v>235</v>
      </c>
      <c r="F39" s="107">
        <v>215</v>
      </c>
      <c r="G39" s="107">
        <v>22</v>
      </c>
      <c r="H39" s="107" t="s">
        <v>1629</v>
      </c>
      <c r="I39" s="109" t="s">
        <v>800</v>
      </c>
      <c r="J39" s="107"/>
      <c r="K39" s="107" t="s">
        <v>1464</v>
      </c>
      <c r="L39" s="641">
        <v>36.01</v>
      </c>
      <c r="M39" s="108"/>
      <c r="N39" s="114" t="s">
        <v>797</v>
      </c>
      <c r="O39" s="107" t="s">
        <v>823</v>
      </c>
      <c r="P39" s="107"/>
      <c r="Q39" s="107" t="s">
        <v>809</v>
      </c>
      <c r="R39" s="107"/>
      <c r="S39" s="107" t="s">
        <v>701</v>
      </c>
      <c r="T39" s="107">
        <v>1</v>
      </c>
      <c r="U39" s="114" t="s">
        <v>796</v>
      </c>
      <c r="V39" s="114" t="s">
        <v>796</v>
      </c>
      <c r="W39" s="114" t="s">
        <v>754</v>
      </c>
      <c r="X39" s="114" t="s">
        <v>812</v>
      </c>
      <c r="Y39" s="114" t="s">
        <v>806</v>
      </c>
      <c r="Z39" s="114" t="s">
        <v>796</v>
      </c>
      <c r="AA39" s="114" t="s">
        <v>778</v>
      </c>
      <c r="AB39" s="114" t="s">
        <v>780</v>
      </c>
      <c r="AC39" s="114" t="s">
        <v>792</v>
      </c>
      <c r="AD39" s="114" t="s">
        <v>796</v>
      </c>
      <c r="AE39" s="114" t="s">
        <v>733</v>
      </c>
      <c r="AG39" s="114" t="s">
        <v>796</v>
      </c>
      <c r="AH39" s="114" t="s">
        <v>803</v>
      </c>
      <c r="AI39" s="114" t="s">
        <v>797</v>
      </c>
      <c r="AJ39" s="114" t="s">
        <v>797</v>
      </c>
      <c r="AK39" s="114" t="s">
        <v>797</v>
      </c>
      <c r="AL39" s="114" t="s">
        <v>796</v>
      </c>
      <c r="AM39" s="114" t="s">
        <v>796</v>
      </c>
      <c r="AN39" s="114" t="s">
        <v>797</v>
      </c>
      <c r="AO39" s="114" t="s">
        <v>796</v>
      </c>
      <c r="AP39" s="115" t="s">
        <v>1630</v>
      </c>
    </row>
    <row r="40" spans="1:43" ht="38.25" customHeight="1" x14ac:dyDescent="0.2">
      <c r="A40" s="59" t="s">
        <v>19</v>
      </c>
      <c r="B40" s="59" t="s">
        <v>333</v>
      </c>
      <c r="C40" s="59" t="s">
        <v>53</v>
      </c>
      <c r="D40" s="162" t="s">
        <v>492</v>
      </c>
      <c r="E40" s="107">
        <v>8331</v>
      </c>
      <c r="F40" s="107">
        <v>2592</v>
      </c>
      <c r="G40" s="107">
        <v>292</v>
      </c>
      <c r="H40" s="107" t="s">
        <v>1631</v>
      </c>
      <c r="I40" s="109" t="s">
        <v>2161</v>
      </c>
      <c r="J40" s="107"/>
      <c r="K40" s="107" t="s">
        <v>1464</v>
      </c>
      <c r="L40" s="641">
        <v>1743.28</v>
      </c>
      <c r="M40" s="108"/>
      <c r="N40" s="114" t="s">
        <v>797</v>
      </c>
      <c r="O40" s="107"/>
      <c r="P40" s="107"/>
      <c r="Q40" s="107" t="s">
        <v>809</v>
      </c>
      <c r="R40" s="107"/>
      <c r="S40" s="107" t="s">
        <v>701</v>
      </c>
      <c r="T40" s="107">
        <v>8</v>
      </c>
      <c r="U40" s="114" t="s">
        <v>796</v>
      </c>
      <c r="V40" s="114" t="s">
        <v>796</v>
      </c>
      <c r="W40" s="114" t="s">
        <v>754</v>
      </c>
      <c r="X40" s="114" t="s">
        <v>812</v>
      </c>
      <c r="Y40" s="114" t="s">
        <v>805</v>
      </c>
      <c r="Z40" s="114" t="s">
        <v>796</v>
      </c>
      <c r="AA40" s="114" t="s">
        <v>778</v>
      </c>
      <c r="AB40" s="114" t="s">
        <v>780</v>
      </c>
      <c r="AC40" s="114" t="s">
        <v>792</v>
      </c>
      <c r="AD40" s="114" t="s">
        <v>797</v>
      </c>
    </row>
    <row r="41" spans="1:43" s="314" customFormat="1" ht="76.5" customHeight="1" x14ac:dyDescent="0.2">
      <c r="A41" s="71" t="s">
        <v>21</v>
      </c>
      <c r="B41" s="71" t="s">
        <v>346</v>
      </c>
      <c r="C41" s="71" t="s">
        <v>54</v>
      </c>
      <c r="D41" s="71" t="s">
        <v>493</v>
      </c>
      <c r="E41" s="72">
        <v>107441</v>
      </c>
      <c r="F41" s="72"/>
      <c r="G41" s="72"/>
      <c r="H41" s="72" t="s">
        <v>1943</v>
      </c>
      <c r="I41" s="92" t="s">
        <v>2161</v>
      </c>
      <c r="J41" s="72" t="s">
        <v>2102</v>
      </c>
      <c r="K41" s="72" t="s">
        <v>796</v>
      </c>
      <c r="L41" s="641">
        <v>14178.19</v>
      </c>
      <c r="M41" s="74"/>
      <c r="N41" s="116" t="s">
        <v>796</v>
      </c>
      <c r="O41" s="72" t="s">
        <v>845</v>
      </c>
      <c r="P41" s="72" t="s">
        <v>2103</v>
      </c>
      <c r="Q41" s="72" t="s">
        <v>809</v>
      </c>
      <c r="R41" s="72">
        <v>487</v>
      </c>
      <c r="S41" s="72" t="s">
        <v>2179</v>
      </c>
      <c r="T41" s="72">
        <v>7</v>
      </c>
      <c r="U41" s="116">
        <v>11730</v>
      </c>
      <c r="V41" s="116" t="s">
        <v>796</v>
      </c>
      <c r="W41" s="116" t="s">
        <v>754</v>
      </c>
      <c r="X41" s="116" t="s">
        <v>811</v>
      </c>
      <c r="Y41" s="116" t="s">
        <v>807</v>
      </c>
      <c r="Z41" s="116" t="s">
        <v>801</v>
      </c>
      <c r="AA41" s="116"/>
      <c r="AB41" s="116"/>
      <c r="AC41" s="116"/>
      <c r="AD41" s="116"/>
      <c r="AE41" s="116"/>
      <c r="AF41" s="116"/>
      <c r="AG41" s="116"/>
      <c r="AH41" s="116"/>
      <c r="AI41" s="116"/>
      <c r="AJ41" s="116"/>
      <c r="AK41" s="116"/>
      <c r="AL41" s="116"/>
      <c r="AM41" s="116"/>
      <c r="AN41" s="632"/>
      <c r="AO41" s="116"/>
      <c r="AP41" s="631"/>
      <c r="AQ41" s="313" t="s">
        <v>2104</v>
      </c>
    </row>
    <row r="42" spans="1:43" s="314" customFormat="1" ht="78.75" customHeight="1" x14ac:dyDescent="0.2">
      <c r="A42" s="71" t="s">
        <v>21</v>
      </c>
      <c r="B42" s="71" t="s">
        <v>346</v>
      </c>
      <c r="C42" s="71" t="s">
        <v>55</v>
      </c>
      <c r="D42" s="303" t="s">
        <v>494</v>
      </c>
      <c r="E42" s="72">
        <v>355105</v>
      </c>
      <c r="F42" s="72"/>
      <c r="G42" s="72"/>
      <c r="H42" s="72" t="s">
        <v>2105</v>
      </c>
      <c r="I42" s="92" t="s">
        <v>2161</v>
      </c>
      <c r="J42" s="72" t="s">
        <v>2106</v>
      </c>
      <c r="K42" s="72" t="s">
        <v>796</v>
      </c>
      <c r="L42" s="641">
        <v>47321.31</v>
      </c>
      <c r="M42" s="74"/>
      <c r="N42" s="116" t="s">
        <v>796</v>
      </c>
      <c r="O42" s="72" t="s">
        <v>845</v>
      </c>
      <c r="P42" s="72" t="s">
        <v>2107</v>
      </c>
      <c r="Q42" s="72" t="s">
        <v>809</v>
      </c>
      <c r="R42" s="72">
        <v>995</v>
      </c>
      <c r="S42" s="72" t="s">
        <v>2179</v>
      </c>
      <c r="T42" s="72">
        <v>6</v>
      </c>
      <c r="U42" s="116">
        <v>15570</v>
      </c>
      <c r="V42" s="116" t="s">
        <v>796</v>
      </c>
      <c r="W42" s="116" t="s">
        <v>754</v>
      </c>
      <c r="X42" s="116" t="s">
        <v>811</v>
      </c>
      <c r="Y42" s="116" t="s">
        <v>807</v>
      </c>
      <c r="Z42" s="116" t="s">
        <v>801</v>
      </c>
      <c r="AA42" s="116"/>
      <c r="AB42" s="116"/>
      <c r="AC42" s="116"/>
      <c r="AD42" s="116"/>
      <c r="AE42" s="116"/>
      <c r="AF42" s="116"/>
      <c r="AG42" s="116"/>
      <c r="AH42" s="116"/>
      <c r="AI42" s="116"/>
      <c r="AJ42" s="116"/>
      <c r="AK42" s="116"/>
      <c r="AL42" s="116"/>
      <c r="AM42" s="116"/>
      <c r="AN42" s="116"/>
      <c r="AO42" s="116"/>
      <c r="AP42" s="117"/>
      <c r="AQ42" s="322" t="s">
        <v>2108</v>
      </c>
    </row>
    <row r="43" spans="1:43" s="314" customFormat="1" ht="69.75" customHeight="1" x14ac:dyDescent="0.2">
      <c r="A43" s="71" t="s">
        <v>21</v>
      </c>
      <c r="B43" s="71" t="s">
        <v>346</v>
      </c>
      <c r="C43" s="71" t="s">
        <v>56</v>
      </c>
      <c r="D43" s="71" t="s">
        <v>495</v>
      </c>
      <c r="E43" s="72">
        <v>54687</v>
      </c>
      <c r="F43" s="72"/>
      <c r="G43" s="72"/>
      <c r="H43" s="72" t="s">
        <v>1943</v>
      </c>
      <c r="I43" s="92" t="s">
        <v>2161</v>
      </c>
      <c r="J43" s="72" t="s">
        <v>2102</v>
      </c>
      <c r="K43" s="72" t="s">
        <v>796</v>
      </c>
      <c r="L43" s="641">
        <v>7299.45</v>
      </c>
      <c r="M43" s="74"/>
      <c r="N43" s="116" t="s">
        <v>796</v>
      </c>
      <c r="O43" s="72" t="s">
        <v>845</v>
      </c>
      <c r="P43" s="72" t="s">
        <v>2103</v>
      </c>
      <c r="Q43" s="72" t="s">
        <v>809</v>
      </c>
      <c r="R43" s="72">
        <v>206</v>
      </c>
      <c r="S43" s="72" t="s">
        <v>2179</v>
      </c>
      <c r="T43" s="72">
        <v>0</v>
      </c>
      <c r="U43" s="116">
        <v>0</v>
      </c>
      <c r="V43" s="116" t="s">
        <v>796</v>
      </c>
      <c r="W43" s="116" t="s">
        <v>754</v>
      </c>
      <c r="X43" s="116" t="s">
        <v>811</v>
      </c>
      <c r="Y43" s="116" t="s">
        <v>807</v>
      </c>
      <c r="Z43" s="116" t="s">
        <v>801</v>
      </c>
      <c r="AA43" s="116"/>
      <c r="AB43" s="116"/>
      <c r="AC43" s="116"/>
      <c r="AD43" s="116"/>
      <c r="AE43" s="116"/>
      <c r="AF43" s="116"/>
      <c r="AG43" s="116"/>
      <c r="AH43" s="116"/>
      <c r="AI43" s="116"/>
      <c r="AJ43" s="116"/>
      <c r="AK43" s="116"/>
      <c r="AL43" s="116"/>
      <c r="AM43" s="116"/>
      <c r="AN43" s="116"/>
      <c r="AO43" s="116"/>
      <c r="AP43" s="117"/>
      <c r="AQ43" s="313"/>
    </row>
    <row r="44" spans="1:43" s="314" customFormat="1" ht="108.75" customHeight="1" x14ac:dyDescent="0.2">
      <c r="A44" s="71" t="s">
        <v>21</v>
      </c>
      <c r="B44" s="71" t="s">
        <v>346</v>
      </c>
      <c r="C44" s="71" t="s">
        <v>57</v>
      </c>
      <c r="D44" s="71" t="s">
        <v>496</v>
      </c>
      <c r="E44" s="72">
        <v>126616</v>
      </c>
      <c r="F44" s="72"/>
      <c r="G44" s="72"/>
      <c r="H44" s="72" t="s">
        <v>2109</v>
      </c>
      <c r="I44" s="92" t="s">
        <v>2161</v>
      </c>
      <c r="J44" s="72" t="s">
        <v>2110</v>
      </c>
      <c r="K44" s="72" t="s">
        <v>796</v>
      </c>
      <c r="L44" s="641">
        <v>16900.32</v>
      </c>
      <c r="M44" s="74"/>
      <c r="N44" s="116" t="s">
        <v>796</v>
      </c>
      <c r="O44" s="72" t="s">
        <v>820</v>
      </c>
      <c r="P44" s="72" t="s">
        <v>2111</v>
      </c>
      <c r="Q44" s="72" t="s">
        <v>809</v>
      </c>
      <c r="R44" s="72">
        <v>530</v>
      </c>
      <c r="S44" s="72" t="s">
        <v>2179</v>
      </c>
      <c r="T44" s="72">
        <v>9</v>
      </c>
      <c r="U44" s="117">
        <v>55750</v>
      </c>
      <c r="V44" s="116" t="s">
        <v>796</v>
      </c>
      <c r="W44" s="116" t="s">
        <v>754</v>
      </c>
      <c r="X44" s="116" t="s">
        <v>811</v>
      </c>
      <c r="Y44" s="116" t="s">
        <v>807</v>
      </c>
      <c r="Z44" s="116" t="s">
        <v>801</v>
      </c>
      <c r="AA44" s="116"/>
      <c r="AB44" s="116"/>
      <c r="AC44" s="116"/>
      <c r="AD44" s="116"/>
      <c r="AE44" s="116"/>
      <c r="AF44" s="116"/>
      <c r="AG44" s="116"/>
      <c r="AH44" s="116"/>
      <c r="AI44" s="116"/>
      <c r="AJ44" s="116"/>
      <c r="AK44" s="116"/>
      <c r="AL44" s="116"/>
      <c r="AM44" s="116"/>
      <c r="AN44" s="116"/>
      <c r="AO44" s="116"/>
      <c r="AP44" s="117"/>
      <c r="AQ44" s="313"/>
    </row>
    <row r="45" spans="1:43" s="314" customFormat="1" ht="51" customHeight="1" x14ac:dyDescent="0.2">
      <c r="A45" s="71" t="s">
        <v>21</v>
      </c>
      <c r="B45" s="71" t="s">
        <v>346</v>
      </c>
      <c r="C45" s="71" t="s">
        <v>58</v>
      </c>
      <c r="D45" s="71" t="s">
        <v>497</v>
      </c>
      <c r="E45" s="72">
        <v>135695</v>
      </c>
      <c r="F45" s="72"/>
      <c r="G45" s="72"/>
      <c r="H45" s="72" t="s">
        <v>2112</v>
      </c>
      <c r="I45" s="92" t="s">
        <v>2161</v>
      </c>
      <c r="J45" s="72" t="s">
        <v>2113</v>
      </c>
      <c r="K45" s="72" t="s">
        <v>796</v>
      </c>
      <c r="L45" s="641">
        <v>18112.150000000001</v>
      </c>
      <c r="M45" s="74"/>
      <c r="N45" s="116" t="s">
        <v>797</v>
      </c>
      <c r="O45" s="72"/>
      <c r="P45" s="72"/>
      <c r="Q45" s="72" t="s">
        <v>809</v>
      </c>
      <c r="R45" s="72">
        <v>418</v>
      </c>
      <c r="S45" s="72" t="s">
        <v>2179</v>
      </c>
      <c r="T45" s="72">
        <v>10</v>
      </c>
      <c r="U45" s="117">
        <v>39130</v>
      </c>
      <c r="V45" s="116" t="s">
        <v>796</v>
      </c>
      <c r="W45" s="116" t="s">
        <v>754</v>
      </c>
      <c r="X45" s="116" t="s">
        <v>811</v>
      </c>
      <c r="Y45" s="116" t="s">
        <v>807</v>
      </c>
      <c r="Z45" s="116" t="s">
        <v>796</v>
      </c>
      <c r="AA45" s="116" t="s">
        <v>775</v>
      </c>
      <c r="AB45" s="116" t="s">
        <v>784</v>
      </c>
      <c r="AC45" s="116" t="s">
        <v>791</v>
      </c>
      <c r="AD45" s="116"/>
      <c r="AE45" s="116"/>
      <c r="AF45" s="116"/>
      <c r="AG45" s="116"/>
      <c r="AH45" s="116"/>
      <c r="AI45" s="116"/>
      <c r="AJ45" s="116"/>
      <c r="AK45" s="116"/>
      <c r="AL45" s="116"/>
      <c r="AM45" s="116"/>
      <c r="AN45" s="116"/>
      <c r="AO45" s="116"/>
      <c r="AP45" s="117"/>
      <c r="AQ45" s="313"/>
    </row>
    <row r="46" spans="1:43" s="354" customFormat="1" ht="76.5" x14ac:dyDescent="0.2">
      <c r="A46" s="82" t="s">
        <v>18</v>
      </c>
      <c r="B46" s="82" t="s">
        <v>347</v>
      </c>
      <c r="C46" s="82" t="s">
        <v>59</v>
      </c>
      <c r="D46" s="82" t="s">
        <v>2403</v>
      </c>
      <c r="E46" s="133">
        <v>6303</v>
      </c>
      <c r="F46" s="133">
        <v>3613</v>
      </c>
      <c r="G46" s="133">
        <v>620</v>
      </c>
      <c r="H46" s="133" t="s">
        <v>1912</v>
      </c>
      <c r="I46" s="133" t="s">
        <v>798</v>
      </c>
      <c r="J46" s="681" t="s">
        <v>1913</v>
      </c>
      <c r="K46" s="133" t="s">
        <v>796</v>
      </c>
      <c r="L46" s="646">
        <v>3185</v>
      </c>
      <c r="M46" s="135">
        <v>3471</v>
      </c>
      <c r="N46" s="354" t="s">
        <v>796</v>
      </c>
      <c r="O46" s="133" t="s">
        <v>827</v>
      </c>
      <c r="P46" s="133" t="s">
        <v>1914</v>
      </c>
      <c r="Q46" s="133" t="s">
        <v>810</v>
      </c>
      <c r="R46" s="133">
        <f>288+23</f>
        <v>311</v>
      </c>
      <c r="S46" s="355" t="s">
        <v>845</v>
      </c>
      <c r="T46" s="133">
        <v>20</v>
      </c>
      <c r="U46" s="354">
        <v>19660</v>
      </c>
      <c r="V46" s="354" t="s">
        <v>796</v>
      </c>
      <c r="W46" s="354" t="s">
        <v>754</v>
      </c>
      <c r="X46" s="354" t="s">
        <v>811</v>
      </c>
      <c r="Y46" s="354" t="s">
        <v>805</v>
      </c>
      <c r="Z46" s="354" t="s">
        <v>801</v>
      </c>
      <c r="AB46" s="354" t="s">
        <v>790</v>
      </c>
      <c r="AD46" s="354" t="s">
        <v>797</v>
      </c>
      <c r="AG46" s="356"/>
      <c r="AP46" s="357"/>
      <c r="AQ46" s="357"/>
    </row>
    <row r="47" spans="1:43" s="314" customFormat="1" ht="36" customHeight="1" x14ac:dyDescent="0.2">
      <c r="A47" s="71" t="s">
        <v>18</v>
      </c>
      <c r="B47" s="71" t="s">
        <v>1770</v>
      </c>
      <c r="C47" s="71" t="s">
        <v>60</v>
      </c>
      <c r="D47" s="372" t="s">
        <v>2404</v>
      </c>
      <c r="E47" s="72">
        <v>8670</v>
      </c>
      <c r="F47" s="72">
        <v>6631</v>
      </c>
      <c r="G47" s="72">
        <v>1961</v>
      </c>
      <c r="H47" s="72" t="s">
        <v>1771</v>
      </c>
      <c r="I47" s="92" t="s">
        <v>798</v>
      </c>
      <c r="J47" s="72" t="s">
        <v>1772</v>
      </c>
      <c r="K47" s="72" t="s">
        <v>796</v>
      </c>
      <c r="L47" s="641">
        <v>2087.27</v>
      </c>
      <c r="M47" s="74">
        <v>1417.49</v>
      </c>
      <c r="N47" s="116" t="s">
        <v>796</v>
      </c>
      <c r="O47" s="72" t="s">
        <v>824</v>
      </c>
      <c r="P47" s="72"/>
      <c r="Q47" s="72" t="s">
        <v>810</v>
      </c>
      <c r="R47" s="72">
        <f>'[1]Podatci o sustavima po ZO'!$R$47</f>
        <v>122</v>
      </c>
      <c r="S47" s="72" t="s">
        <v>2179</v>
      </c>
      <c r="T47" s="72">
        <v>4</v>
      </c>
      <c r="U47" s="116">
        <v>9000</v>
      </c>
      <c r="V47" s="116" t="s">
        <v>796</v>
      </c>
      <c r="W47" s="116" t="s">
        <v>756</v>
      </c>
      <c r="X47" s="116" t="s">
        <v>811</v>
      </c>
      <c r="Y47" s="116" t="s">
        <v>805</v>
      </c>
      <c r="Z47" s="116" t="s">
        <v>801</v>
      </c>
      <c r="AA47" s="116"/>
      <c r="AB47" s="116"/>
      <c r="AC47" s="116"/>
      <c r="AD47" s="116"/>
      <c r="AE47" s="116"/>
      <c r="AF47" s="116"/>
      <c r="AG47" s="116"/>
      <c r="AH47" s="116"/>
      <c r="AI47" s="116"/>
      <c r="AJ47" s="116"/>
      <c r="AK47" s="116"/>
      <c r="AL47" s="116"/>
      <c r="AM47" s="116"/>
      <c r="AN47" s="116"/>
      <c r="AO47" s="116" t="s">
        <v>1773</v>
      </c>
      <c r="AP47" s="72" t="s">
        <v>2405</v>
      </c>
      <c r="AQ47" s="313"/>
    </row>
    <row r="48" spans="1:43" s="305" customFormat="1" ht="89.25" x14ac:dyDescent="0.2">
      <c r="A48" s="4" t="s">
        <v>18</v>
      </c>
      <c r="B48" s="84" t="s">
        <v>348</v>
      </c>
      <c r="C48" s="71" t="s">
        <v>61</v>
      </c>
      <c r="D48" s="303" t="s">
        <v>498</v>
      </c>
      <c r="E48" s="72" t="s">
        <v>2196</v>
      </c>
      <c r="F48" s="118">
        <v>6726</v>
      </c>
      <c r="G48" s="118">
        <v>640</v>
      </c>
      <c r="H48" s="72" t="s">
        <v>1724</v>
      </c>
      <c r="I48" s="92" t="s">
        <v>2161</v>
      </c>
      <c r="J48" s="72" t="s">
        <v>1464</v>
      </c>
      <c r="K48" s="72" t="s">
        <v>796</v>
      </c>
      <c r="L48" s="641">
        <v>1581.68</v>
      </c>
      <c r="M48" s="121">
        <v>1431.63</v>
      </c>
      <c r="N48" s="116" t="s">
        <v>797</v>
      </c>
      <c r="O48" s="72"/>
      <c r="P48" s="72"/>
      <c r="Q48" s="72" t="s">
        <v>809</v>
      </c>
      <c r="R48" s="118">
        <v>267.64999999999998</v>
      </c>
      <c r="S48" s="118" t="s">
        <v>2179</v>
      </c>
      <c r="T48" s="118">
        <v>29</v>
      </c>
      <c r="U48" s="60">
        <v>15580</v>
      </c>
      <c r="V48" s="116" t="s">
        <v>796</v>
      </c>
      <c r="W48" s="116" t="s">
        <v>1422</v>
      </c>
      <c r="X48" s="116" t="s">
        <v>811</v>
      </c>
      <c r="Y48" s="116" t="s">
        <v>805</v>
      </c>
      <c r="Z48" s="116" t="s">
        <v>796</v>
      </c>
      <c r="AA48" s="116" t="s">
        <v>778</v>
      </c>
      <c r="AB48" s="116" t="s">
        <v>784</v>
      </c>
      <c r="AC48" s="116" t="s">
        <v>791</v>
      </c>
      <c r="AD48" s="116" t="s">
        <v>797</v>
      </c>
      <c r="AE48" s="116"/>
      <c r="AF48" s="116"/>
      <c r="AG48" s="116"/>
      <c r="AH48" s="116"/>
      <c r="AI48" s="116"/>
      <c r="AJ48" s="116"/>
      <c r="AK48" s="116"/>
      <c r="AL48" s="116"/>
      <c r="AM48" s="116"/>
      <c r="AN48" s="116"/>
      <c r="AO48" s="116" t="s">
        <v>1725</v>
      </c>
      <c r="AP48" s="117" t="s">
        <v>1726</v>
      </c>
      <c r="AQ48" s="360" t="s">
        <v>1727</v>
      </c>
    </row>
    <row r="49" spans="1:43" s="305" customFormat="1" ht="76.5" x14ac:dyDescent="0.2">
      <c r="A49" s="4" t="s">
        <v>18</v>
      </c>
      <c r="B49" s="84" t="s">
        <v>348</v>
      </c>
      <c r="C49" s="71" t="s">
        <v>62</v>
      </c>
      <c r="D49" s="84" t="s">
        <v>499</v>
      </c>
      <c r="E49" s="72" t="s">
        <v>2197</v>
      </c>
      <c r="F49" s="118" t="s">
        <v>1728</v>
      </c>
      <c r="G49" s="118" t="s">
        <v>1728</v>
      </c>
      <c r="H49" s="72" t="s">
        <v>1724</v>
      </c>
      <c r="I49" s="92" t="s">
        <v>2161</v>
      </c>
      <c r="J49" s="72" t="s">
        <v>1464</v>
      </c>
      <c r="K49" s="72" t="s">
        <v>796</v>
      </c>
      <c r="L49" s="641" t="s">
        <v>1728</v>
      </c>
      <c r="M49" s="121" t="s">
        <v>1728</v>
      </c>
      <c r="N49" s="116" t="s">
        <v>797</v>
      </c>
      <c r="O49" s="72"/>
      <c r="P49" s="72"/>
      <c r="Q49" s="72" t="s">
        <v>809</v>
      </c>
      <c r="R49" s="118">
        <v>4.45</v>
      </c>
      <c r="S49" s="118" t="s">
        <v>845</v>
      </c>
      <c r="T49" s="118">
        <v>1</v>
      </c>
      <c r="U49" s="60">
        <v>15</v>
      </c>
      <c r="V49" s="116" t="s">
        <v>796</v>
      </c>
      <c r="W49" s="116" t="s">
        <v>1422</v>
      </c>
      <c r="X49" s="116" t="s">
        <v>811</v>
      </c>
      <c r="Y49" s="116" t="s">
        <v>805</v>
      </c>
      <c r="Z49" s="116" t="s">
        <v>801</v>
      </c>
      <c r="AA49" s="116"/>
      <c r="AB49" s="116" t="s">
        <v>790</v>
      </c>
      <c r="AC49" s="116"/>
      <c r="AD49" s="116"/>
      <c r="AE49" s="116"/>
      <c r="AF49" s="116"/>
      <c r="AG49" s="116"/>
      <c r="AH49" s="116"/>
      <c r="AI49" s="116"/>
      <c r="AJ49" s="116"/>
      <c r="AK49" s="116"/>
      <c r="AL49" s="116"/>
      <c r="AM49" s="116"/>
      <c r="AN49" s="116"/>
      <c r="AO49" s="116"/>
      <c r="AP49" s="117" t="s">
        <v>1729</v>
      </c>
      <c r="AQ49" s="360" t="s">
        <v>1730</v>
      </c>
    </row>
    <row r="50" spans="1:43" s="358" customFormat="1" ht="80.25" customHeight="1" x14ac:dyDescent="0.2">
      <c r="A50" s="82" t="s">
        <v>18</v>
      </c>
      <c r="B50" s="82" t="s">
        <v>347</v>
      </c>
      <c r="C50" s="82" t="s">
        <v>63</v>
      </c>
      <c r="D50" s="82" t="s">
        <v>500</v>
      </c>
      <c r="E50" s="133">
        <v>49559</v>
      </c>
      <c r="F50" s="133">
        <v>31926</v>
      </c>
      <c r="G50" s="133">
        <v>5925</v>
      </c>
      <c r="H50" s="133" t="s">
        <v>1915</v>
      </c>
      <c r="I50" s="133" t="s">
        <v>799</v>
      </c>
      <c r="J50" s="133" t="s">
        <v>1916</v>
      </c>
      <c r="K50" s="133" t="s">
        <v>796</v>
      </c>
      <c r="L50" s="646">
        <v>13458</v>
      </c>
      <c r="M50" s="135">
        <v>11662</v>
      </c>
      <c r="N50" s="358" t="s">
        <v>796</v>
      </c>
      <c r="O50" s="133" t="s">
        <v>824</v>
      </c>
      <c r="P50" s="133" t="s">
        <v>1917</v>
      </c>
      <c r="Q50" s="133" t="s">
        <v>810</v>
      </c>
      <c r="R50" s="133">
        <f>848+12</f>
        <v>860</v>
      </c>
      <c r="S50" s="355" t="s">
        <v>845</v>
      </c>
      <c r="T50" s="133">
        <v>34</v>
      </c>
      <c r="U50" s="358">
        <v>28600</v>
      </c>
      <c r="V50" s="358" t="s">
        <v>796</v>
      </c>
      <c r="W50" s="358" t="s">
        <v>754</v>
      </c>
      <c r="X50" s="358" t="s">
        <v>811</v>
      </c>
      <c r="Y50" s="358" t="s">
        <v>805</v>
      </c>
      <c r="Z50" s="358" t="s">
        <v>801</v>
      </c>
      <c r="AD50" s="358" t="s">
        <v>797</v>
      </c>
      <c r="AP50" s="359"/>
      <c r="AQ50" s="359"/>
    </row>
    <row r="51" spans="1:43" s="314" customFormat="1" ht="36" customHeight="1" x14ac:dyDescent="0.2">
      <c r="A51" s="71" t="s">
        <v>18</v>
      </c>
      <c r="B51" s="71" t="s">
        <v>1770</v>
      </c>
      <c r="C51" s="71" t="s">
        <v>64</v>
      </c>
      <c r="D51" s="71" t="s">
        <v>501</v>
      </c>
      <c r="E51" s="72">
        <v>4468</v>
      </c>
      <c r="F51" s="72">
        <v>2647</v>
      </c>
      <c r="G51" s="72">
        <v>577</v>
      </c>
      <c r="H51" s="72" t="s">
        <v>1774</v>
      </c>
      <c r="I51" s="92" t="s">
        <v>2161</v>
      </c>
      <c r="J51" s="72" t="s">
        <v>1772</v>
      </c>
      <c r="K51" s="72" t="s">
        <v>796</v>
      </c>
      <c r="L51" s="641">
        <v>884.13</v>
      </c>
      <c r="M51" s="74">
        <v>833.03</v>
      </c>
      <c r="N51" s="116" t="s">
        <v>796</v>
      </c>
      <c r="O51" s="72" t="s">
        <v>824</v>
      </c>
      <c r="P51" s="72"/>
      <c r="Q51" s="72" t="s">
        <v>810</v>
      </c>
      <c r="R51" s="72">
        <v>145</v>
      </c>
      <c r="S51" s="72" t="s">
        <v>2179</v>
      </c>
      <c r="T51" s="72">
        <v>4</v>
      </c>
      <c r="U51" s="116">
        <f>1100+2000+1500+1000</f>
        <v>5600</v>
      </c>
      <c r="V51" s="116" t="s">
        <v>796</v>
      </c>
      <c r="W51" s="116" t="s">
        <v>756</v>
      </c>
      <c r="X51" s="116" t="s">
        <v>811</v>
      </c>
      <c r="Y51" s="116" t="s">
        <v>805</v>
      </c>
      <c r="Z51" s="116" t="s">
        <v>801</v>
      </c>
      <c r="AA51" s="116"/>
      <c r="AB51" s="116"/>
      <c r="AC51" s="116"/>
      <c r="AD51" s="116"/>
      <c r="AE51" s="116"/>
      <c r="AF51" s="116"/>
      <c r="AG51" s="116"/>
      <c r="AH51" s="116"/>
      <c r="AI51" s="116"/>
      <c r="AJ51" s="116"/>
      <c r="AK51" s="116"/>
      <c r="AL51" s="116"/>
      <c r="AM51" s="116"/>
      <c r="AN51" s="116"/>
      <c r="AO51" s="116" t="s">
        <v>1773</v>
      </c>
      <c r="AP51" s="72" t="s">
        <v>2406</v>
      </c>
      <c r="AQ51" s="313"/>
    </row>
    <row r="52" spans="1:43" s="305" customFormat="1" ht="93.75" customHeight="1" x14ac:dyDescent="0.2">
      <c r="A52" s="4" t="s">
        <v>18</v>
      </c>
      <c r="B52" s="84" t="s">
        <v>348</v>
      </c>
      <c r="C52" s="71" t="s">
        <v>65</v>
      </c>
      <c r="D52" s="303" t="s">
        <v>502</v>
      </c>
      <c r="E52" s="72" t="s">
        <v>2198</v>
      </c>
      <c r="F52" s="118">
        <v>3774</v>
      </c>
      <c r="G52" s="118">
        <v>623</v>
      </c>
      <c r="H52" s="72" t="s">
        <v>1731</v>
      </c>
      <c r="I52" s="92" t="s">
        <v>2161</v>
      </c>
      <c r="J52" s="72" t="s">
        <v>1537</v>
      </c>
      <c r="K52" s="72" t="s">
        <v>796</v>
      </c>
      <c r="L52" s="641">
        <v>945.78</v>
      </c>
      <c r="M52" s="121">
        <v>364.52</v>
      </c>
      <c r="N52" s="116" t="s">
        <v>797</v>
      </c>
      <c r="O52" s="72"/>
      <c r="P52" s="72"/>
      <c r="Q52" s="72" t="s">
        <v>810</v>
      </c>
      <c r="R52" s="118">
        <v>140.57</v>
      </c>
      <c r="S52" s="118" t="s">
        <v>2179</v>
      </c>
      <c r="T52" s="118">
        <v>9</v>
      </c>
      <c r="U52" s="60">
        <v>2777</v>
      </c>
      <c r="V52" s="116" t="s">
        <v>796</v>
      </c>
      <c r="W52" s="116" t="s">
        <v>754</v>
      </c>
      <c r="X52" s="116" t="s">
        <v>811</v>
      </c>
      <c r="Y52" s="116" t="s">
        <v>805</v>
      </c>
      <c r="Z52" s="116" t="s">
        <v>801</v>
      </c>
      <c r="AA52" s="116"/>
      <c r="AB52" s="116" t="s">
        <v>790</v>
      </c>
      <c r="AC52" s="116"/>
      <c r="AD52" s="116"/>
      <c r="AE52" s="116"/>
      <c r="AF52" s="116"/>
      <c r="AG52" s="116"/>
      <c r="AH52" s="116"/>
      <c r="AI52" s="116"/>
      <c r="AJ52" s="116"/>
      <c r="AK52" s="116"/>
      <c r="AL52" s="116"/>
      <c r="AM52" s="116"/>
      <c r="AN52" s="116"/>
      <c r="AO52" s="116"/>
      <c r="AP52" s="117" t="s">
        <v>1732</v>
      </c>
      <c r="AQ52" s="360" t="s">
        <v>1733</v>
      </c>
    </row>
    <row r="53" spans="1:43" s="314" customFormat="1" ht="39" customHeight="1" x14ac:dyDescent="0.2">
      <c r="A53" s="71" t="s">
        <v>18</v>
      </c>
      <c r="B53" s="71" t="s">
        <v>1770</v>
      </c>
      <c r="C53" s="71" t="s">
        <v>66</v>
      </c>
      <c r="D53" s="71" t="s">
        <v>2250</v>
      </c>
      <c r="E53" s="92">
        <v>57460</v>
      </c>
      <c r="F53" s="72">
        <v>21648</v>
      </c>
      <c r="G53" s="72">
        <v>2836</v>
      </c>
      <c r="H53" s="72" t="s">
        <v>1775</v>
      </c>
      <c r="I53" s="92" t="s">
        <v>2161</v>
      </c>
      <c r="J53" s="72" t="s">
        <v>1776</v>
      </c>
      <c r="K53" s="72" t="s">
        <v>796</v>
      </c>
      <c r="L53" s="641">
        <v>5721.79</v>
      </c>
      <c r="M53" s="74">
        <v>2861.55</v>
      </c>
      <c r="N53" s="116" t="s">
        <v>797</v>
      </c>
      <c r="O53" s="72"/>
      <c r="P53" s="72"/>
      <c r="Q53" s="72" t="s">
        <v>810</v>
      </c>
      <c r="R53" s="72">
        <v>180</v>
      </c>
      <c r="S53" s="72" t="s">
        <v>2179</v>
      </c>
      <c r="T53" s="72">
        <v>7</v>
      </c>
      <c r="U53" s="116">
        <f>1000+3000+2000+3500+4000+4000+900</f>
        <v>18400</v>
      </c>
      <c r="V53" s="116" t="s">
        <v>796</v>
      </c>
      <c r="W53" s="116" t="s">
        <v>756</v>
      </c>
      <c r="X53" s="116" t="s">
        <v>811</v>
      </c>
      <c r="Y53" s="116" t="s">
        <v>805</v>
      </c>
      <c r="Z53" s="116" t="s">
        <v>801</v>
      </c>
      <c r="AA53" s="116"/>
      <c r="AB53" s="116"/>
      <c r="AC53" s="116"/>
      <c r="AD53" s="116"/>
      <c r="AE53" s="116"/>
      <c r="AF53" s="116"/>
      <c r="AG53" s="116"/>
      <c r="AH53" s="116"/>
      <c r="AI53" s="116"/>
      <c r="AJ53" s="116"/>
      <c r="AK53" s="116"/>
      <c r="AL53" s="116"/>
      <c r="AM53" s="116"/>
      <c r="AN53" s="116"/>
      <c r="AO53" s="116" t="s">
        <v>1777</v>
      </c>
      <c r="AP53" s="72" t="s">
        <v>2407</v>
      </c>
      <c r="AQ53" s="313"/>
    </row>
    <row r="54" spans="1:43" s="305" customFormat="1" ht="105" customHeight="1" x14ac:dyDescent="0.2">
      <c r="A54" s="4" t="s">
        <v>18</v>
      </c>
      <c r="B54" s="84" t="s">
        <v>348</v>
      </c>
      <c r="C54" s="71" t="s">
        <v>67</v>
      </c>
      <c r="D54" s="84" t="s">
        <v>503</v>
      </c>
      <c r="E54" s="72" t="s">
        <v>2199</v>
      </c>
      <c r="F54" s="118">
        <v>495</v>
      </c>
      <c r="G54" s="118">
        <v>101</v>
      </c>
      <c r="H54" s="72" t="s">
        <v>1734</v>
      </c>
      <c r="I54" s="92" t="s">
        <v>2161</v>
      </c>
      <c r="J54" s="72" t="s">
        <v>1464</v>
      </c>
      <c r="K54" s="72" t="s">
        <v>796</v>
      </c>
      <c r="L54" s="641">
        <v>138.56</v>
      </c>
      <c r="M54" s="121">
        <v>72.180000000000007</v>
      </c>
      <c r="N54" s="116" t="s">
        <v>797</v>
      </c>
      <c r="O54" s="72"/>
      <c r="P54" s="72"/>
      <c r="Q54" s="72" t="s">
        <v>809</v>
      </c>
      <c r="R54" s="118">
        <v>57.47</v>
      </c>
      <c r="S54" s="118" t="s">
        <v>2179</v>
      </c>
      <c r="T54" s="118">
        <v>8</v>
      </c>
      <c r="U54" s="60">
        <v>835</v>
      </c>
      <c r="V54" s="116" t="s">
        <v>796</v>
      </c>
      <c r="W54" s="116" t="s">
        <v>756</v>
      </c>
      <c r="X54" s="116" t="s">
        <v>811</v>
      </c>
      <c r="Y54" s="116" t="s">
        <v>805</v>
      </c>
      <c r="Z54" s="116" t="s">
        <v>796</v>
      </c>
      <c r="AA54" s="116" t="s">
        <v>773</v>
      </c>
      <c r="AB54" s="116" t="s">
        <v>788</v>
      </c>
      <c r="AC54" s="116" t="s">
        <v>791</v>
      </c>
      <c r="AD54" s="116" t="s">
        <v>797</v>
      </c>
      <c r="AE54" s="116"/>
      <c r="AF54" s="116"/>
      <c r="AG54" s="116"/>
      <c r="AH54" s="116"/>
      <c r="AI54" s="116"/>
      <c r="AJ54" s="116"/>
      <c r="AK54" s="116"/>
      <c r="AL54" s="116"/>
      <c r="AM54" s="116"/>
      <c r="AN54" s="116"/>
      <c r="AO54" s="116" t="s">
        <v>1725</v>
      </c>
      <c r="AP54" s="117" t="s">
        <v>1735</v>
      </c>
      <c r="AQ54" s="360" t="s">
        <v>1736</v>
      </c>
    </row>
    <row r="55" spans="1:43" s="314" customFormat="1" ht="60.6" customHeight="1" x14ac:dyDescent="0.2">
      <c r="A55" s="71" t="s">
        <v>18</v>
      </c>
      <c r="B55" s="71" t="s">
        <v>1770</v>
      </c>
      <c r="C55" s="71" t="s">
        <v>68</v>
      </c>
      <c r="D55" s="71" t="s">
        <v>504</v>
      </c>
      <c r="E55" s="72">
        <v>501</v>
      </c>
      <c r="F55" s="72">
        <v>242</v>
      </c>
      <c r="G55" s="72">
        <v>43</v>
      </c>
      <c r="H55" s="72" t="s">
        <v>1778</v>
      </c>
      <c r="I55" s="92" t="s">
        <v>2161</v>
      </c>
      <c r="J55" s="72" t="s">
        <v>1779</v>
      </c>
      <c r="K55" s="72" t="s">
        <v>796</v>
      </c>
      <c r="L55" s="641">
        <v>63.96</v>
      </c>
      <c r="M55" s="74">
        <v>7.85</v>
      </c>
      <c r="N55" s="116" t="s">
        <v>797</v>
      </c>
      <c r="O55" s="72"/>
      <c r="P55" s="72"/>
      <c r="Q55" s="72" t="s">
        <v>809</v>
      </c>
      <c r="R55" s="72">
        <v>6.4</v>
      </c>
      <c r="S55" s="72" t="s">
        <v>831</v>
      </c>
      <c r="T55" s="72">
        <v>0</v>
      </c>
      <c r="U55" s="116">
        <v>0</v>
      </c>
      <c r="V55" s="116" t="s">
        <v>796</v>
      </c>
      <c r="W55" s="116" t="s">
        <v>756</v>
      </c>
      <c r="X55" s="116" t="s">
        <v>811</v>
      </c>
      <c r="Y55" s="116" t="s">
        <v>805</v>
      </c>
      <c r="Z55" s="116" t="s">
        <v>801</v>
      </c>
      <c r="AA55" s="116"/>
      <c r="AB55" s="116"/>
      <c r="AC55" s="116"/>
      <c r="AD55" s="116"/>
      <c r="AE55" s="116"/>
      <c r="AF55" s="116"/>
      <c r="AG55" s="116"/>
      <c r="AH55" s="116"/>
      <c r="AI55" s="116"/>
      <c r="AJ55" s="116"/>
      <c r="AK55" s="116"/>
      <c r="AL55" s="116"/>
      <c r="AM55" s="116"/>
      <c r="AN55" s="116"/>
      <c r="AO55" s="116" t="s">
        <v>1777</v>
      </c>
      <c r="AP55" s="72" t="s">
        <v>2408</v>
      </c>
      <c r="AQ55" s="313"/>
    </row>
    <row r="56" spans="1:43" s="314" customFormat="1" ht="115.5" customHeight="1" x14ac:dyDescent="0.2">
      <c r="A56" s="71" t="s">
        <v>18</v>
      </c>
      <c r="B56" s="71" t="s">
        <v>1770</v>
      </c>
      <c r="C56" s="71" t="s">
        <v>69</v>
      </c>
      <c r="D56" s="334" t="s">
        <v>505</v>
      </c>
      <c r="E56" s="72">
        <v>15737</v>
      </c>
      <c r="F56" s="72">
        <v>6919</v>
      </c>
      <c r="G56" s="72">
        <v>1407</v>
      </c>
      <c r="H56" s="72" t="s">
        <v>1780</v>
      </c>
      <c r="I56" s="92" t="s">
        <v>2161</v>
      </c>
      <c r="J56" s="72" t="s">
        <v>1779</v>
      </c>
      <c r="K56" s="72" t="s">
        <v>796</v>
      </c>
      <c r="L56" s="641">
        <v>2147.39</v>
      </c>
      <c r="M56" s="74">
        <v>551.04999999999995</v>
      </c>
      <c r="N56" s="116" t="s">
        <v>796</v>
      </c>
      <c r="O56" s="72"/>
      <c r="P56" s="72" t="s">
        <v>1781</v>
      </c>
      <c r="Q56" s="72" t="s">
        <v>810</v>
      </c>
      <c r="R56" s="72">
        <v>350</v>
      </c>
      <c r="S56" s="72" t="s">
        <v>2179</v>
      </c>
      <c r="T56" s="72">
        <v>11</v>
      </c>
      <c r="U56" s="116">
        <f>50+300+300+600+200+1000+2296+200+100+100+500</f>
        <v>5646</v>
      </c>
      <c r="V56" s="116" t="s">
        <v>796</v>
      </c>
      <c r="W56" s="116" t="s">
        <v>756</v>
      </c>
      <c r="X56" s="116" t="s">
        <v>811</v>
      </c>
      <c r="Y56" s="116" t="s">
        <v>805</v>
      </c>
      <c r="Z56" s="116" t="s">
        <v>801</v>
      </c>
      <c r="AA56" s="116"/>
      <c r="AB56" s="116"/>
      <c r="AC56" s="116"/>
      <c r="AD56" s="116"/>
      <c r="AE56" s="116"/>
      <c r="AF56" s="116"/>
      <c r="AG56" s="116"/>
      <c r="AH56" s="116"/>
      <c r="AI56" s="116"/>
      <c r="AJ56" s="116"/>
      <c r="AK56" s="116"/>
      <c r="AL56" s="116"/>
      <c r="AM56" s="116"/>
      <c r="AN56" s="116"/>
      <c r="AO56" s="116" t="s">
        <v>1782</v>
      </c>
      <c r="AP56" s="72" t="s">
        <v>2409</v>
      </c>
      <c r="AQ56" s="313"/>
    </row>
    <row r="57" spans="1:43" s="301" customFormat="1" ht="409.5" x14ac:dyDescent="0.2">
      <c r="A57" s="352" t="s">
        <v>18</v>
      </c>
      <c r="B57" s="71" t="s">
        <v>347</v>
      </c>
      <c r="C57" s="352" t="s">
        <v>70</v>
      </c>
      <c r="D57" s="71" t="s">
        <v>2402</v>
      </c>
      <c r="E57" s="349">
        <v>42633</v>
      </c>
      <c r="F57" s="349">
        <v>22398</v>
      </c>
      <c r="G57" s="349">
        <v>2575</v>
      </c>
      <c r="H57" s="349" t="s">
        <v>1918</v>
      </c>
      <c r="I57" s="349" t="s">
        <v>799</v>
      </c>
      <c r="J57" s="353" t="s">
        <v>1913</v>
      </c>
      <c r="K57" s="349" t="s">
        <v>796</v>
      </c>
      <c r="L57" s="647">
        <v>4393</v>
      </c>
      <c r="M57" s="350">
        <v>4944</v>
      </c>
      <c r="N57" s="301" t="s">
        <v>796</v>
      </c>
      <c r="O57" s="349" t="s">
        <v>824</v>
      </c>
      <c r="P57" s="349" t="s">
        <v>1917</v>
      </c>
      <c r="Q57" s="349" t="s">
        <v>809</v>
      </c>
      <c r="R57" s="349">
        <v>1123</v>
      </c>
      <c r="S57" s="351" t="s">
        <v>845</v>
      </c>
      <c r="T57" s="349">
        <v>48</v>
      </c>
      <c r="U57" s="301">
        <v>54473</v>
      </c>
      <c r="V57" s="301" t="s">
        <v>796</v>
      </c>
      <c r="W57" s="301" t="s">
        <v>754</v>
      </c>
      <c r="X57" s="301" t="s">
        <v>811</v>
      </c>
      <c r="Y57" s="301" t="s">
        <v>805</v>
      </c>
      <c r="Z57" s="301" t="s">
        <v>801</v>
      </c>
      <c r="AD57" s="301" t="s">
        <v>797</v>
      </c>
      <c r="AP57" s="64"/>
      <c r="AQ57" s="64"/>
    </row>
    <row r="58" spans="1:43" s="301" customFormat="1" ht="51" x14ac:dyDescent="0.2">
      <c r="A58" s="352" t="s">
        <v>18</v>
      </c>
      <c r="B58" s="71" t="s">
        <v>347</v>
      </c>
      <c r="C58" s="352" t="s">
        <v>71</v>
      </c>
      <c r="D58" s="71" t="s">
        <v>506</v>
      </c>
      <c r="E58" s="349">
        <v>913</v>
      </c>
      <c r="F58" s="349">
        <v>283</v>
      </c>
      <c r="G58" s="349">
        <v>15</v>
      </c>
      <c r="H58" s="349" t="s">
        <v>1919</v>
      </c>
      <c r="I58" s="349" t="s">
        <v>799</v>
      </c>
      <c r="J58" s="353" t="s">
        <v>1913</v>
      </c>
      <c r="K58" s="349" t="s">
        <v>796</v>
      </c>
      <c r="L58" s="647">
        <v>48</v>
      </c>
      <c r="M58" s="350">
        <v>10</v>
      </c>
      <c r="N58" s="301" t="s">
        <v>796</v>
      </c>
      <c r="O58" s="349" t="s">
        <v>824</v>
      </c>
      <c r="P58" s="72" t="s">
        <v>1917</v>
      </c>
      <c r="Q58" s="349" t="s">
        <v>810</v>
      </c>
      <c r="R58" s="349">
        <v>7</v>
      </c>
      <c r="S58" s="351" t="s">
        <v>845</v>
      </c>
      <c r="T58" s="349">
        <v>0</v>
      </c>
      <c r="U58" s="64">
        <v>0</v>
      </c>
      <c r="V58" s="301" t="s">
        <v>796</v>
      </c>
      <c r="W58" s="301" t="s">
        <v>754</v>
      </c>
      <c r="Y58" s="301" t="s">
        <v>805</v>
      </c>
      <c r="Z58" s="301" t="s">
        <v>801</v>
      </c>
      <c r="AP58" s="64"/>
      <c r="AQ58" s="64"/>
    </row>
    <row r="59" spans="1:43" s="314" customFormat="1" ht="51" customHeight="1" x14ac:dyDescent="0.2">
      <c r="A59" s="71" t="s">
        <v>4</v>
      </c>
      <c r="B59" s="71" t="s">
        <v>1812</v>
      </c>
      <c r="C59" s="71" t="s">
        <v>2251</v>
      </c>
      <c r="D59" s="71" t="s">
        <v>507</v>
      </c>
      <c r="E59" s="72">
        <v>63</v>
      </c>
      <c r="F59" s="72">
        <v>23</v>
      </c>
      <c r="G59" s="72">
        <v>0</v>
      </c>
      <c r="H59" s="72" t="s">
        <v>1814</v>
      </c>
      <c r="I59" s="92" t="s">
        <v>2161</v>
      </c>
      <c r="J59" s="72" t="s">
        <v>796</v>
      </c>
      <c r="K59" s="72" t="s">
        <v>796</v>
      </c>
      <c r="L59" s="641">
        <v>21.4</v>
      </c>
      <c r="M59" s="74">
        <v>0.17</v>
      </c>
      <c r="N59" s="116" t="s">
        <v>797</v>
      </c>
      <c r="O59" s="72"/>
      <c r="P59" s="72"/>
      <c r="Q59" s="72" t="s">
        <v>810</v>
      </c>
      <c r="R59" s="72">
        <v>21</v>
      </c>
      <c r="S59" s="72" t="s">
        <v>2179</v>
      </c>
      <c r="T59" s="72">
        <v>0</v>
      </c>
      <c r="U59" s="116">
        <v>0</v>
      </c>
      <c r="V59" s="116" t="s">
        <v>796</v>
      </c>
      <c r="W59" s="116" t="s">
        <v>756</v>
      </c>
      <c r="X59" s="116" t="s">
        <v>812</v>
      </c>
      <c r="Y59" s="116" t="s">
        <v>806</v>
      </c>
      <c r="Z59" s="116" t="s">
        <v>796</v>
      </c>
      <c r="AA59" s="116" t="s">
        <v>776</v>
      </c>
      <c r="AB59" s="116" t="s">
        <v>786</v>
      </c>
      <c r="AC59" s="116" t="s">
        <v>791</v>
      </c>
      <c r="AD59" s="116" t="s">
        <v>797</v>
      </c>
      <c r="AE59" s="116"/>
      <c r="AF59" s="116"/>
      <c r="AG59" s="116"/>
      <c r="AH59" s="116"/>
      <c r="AI59" s="116"/>
      <c r="AJ59" s="116"/>
      <c r="AK59" s="116"/>
      <c r="AL59" s="116"/>
      <c r="AM59" s="116"/>
      <c r="AN59" s="116"/>
      <c r="AO59" s="116"/>
      <c r="AP59" s="117"/>
      <c r="AQ59" s="313"/>
    </row>
    <row r="60" spans="1:43" s="314" customFormat="1" ht="89.25" customHeight="1" x14ac:dyDescent="0.2">
      <c r="A60" s="71" t="s">
        <v>4</v>
      </c>
      <c r="B60" s="58" t="s">
        <v>2410</v>
      </c>
      <c r="C60" s="71" t="s">
        <v>72</v>
      </c>
      <c r="D60" s="303" t="s">
        <v>2252</v>
      </c>
      <c r="E60" s="72">
        <v>2159</v>
      </c>
      <c r="F60" s="72">
        <v>1222</v>
      </c>
      <c r="G60" s="72">
        <v>29</v>
      </c>
      <c r="H60" s="72" t="s">
        <v>2060</v>
      </c>
      <c r="I60" s="92" t="s">
        <v>2161</v>
      </c>
      <c r="J60" s="72" t="s">
        <v>1464</v>
      </c>
      <c r="K60" s="72" t="s">
        <v>796</v>
      </c>
      <c r="L60" s="641">
        <v>322.65205479452055</v>
      </c>
      <c r="M60" s="74">
        <v>14.142465753424657</v>
      </c>
      <c r="N60" s="116" t="s">
        <v>1537</v>
      </c>
      <c r="O60" s="72"/>
      <c r="P60" s="72"/>
      <c r="Q60" s="72" t="s">
        <v>2162</v>
      </c>
      <c r="R60" s="72">
        <v>71.025000000000006</v>
      </c>
      <c r="S60" s="72" t="s">
        <v>701</v>
      </c>
      <c r="T60" s="72">
        <v>2</v>
      </c>
      <c r="U60" s="116">
        <v>1800</v>
      </c>
      <c r="V60" s="116" t="s">
        <v>796</v>
      </c>
      <c r="W60" s="116" t="s">
        <v>756</v>
      </c>
      <c r="X60" s="116" t="s">
        <v>812</v>
      </c>
      <c r="Y60" s="116" t="s">
        <v>807</v>
      </c>
      <c r="Z60" s="116" t="s">
        <v>796</v>
      </c>
      <c r="AA60" s="116" t="s">
        <v>773</v>
      </c>
      <c r="AB60" s="116" t="s">
        <v>784</v>
      </c>
      <c r="AC60" s="116" t="s">
        <v>791</v>
      </c>
      <c r="AD60" s="116" t="s">
        <v>797</v>
      </c>
      <c r="AE60" s="116"/>
      <c r="AF60" s="116"/>
      <c r="AG60" s="116"/>
      <c r="AH60" s="116"/>
      <c r="AI60" s="116"/>
      <c r="AJ60" s="116"/>
      <c r="AK60" s="116"/>
      <c r="AL60" s="116"/>
      <c r="AM60" s="116"/>
      <c r="AN60" s="116"/>
      <c r="AO60" s="116"/>
      <c r="AP60" s="117" t="s">
        <v>2061</v>
      </c>
      <c r="AQ60" s="313"/>
    </row>
    <row r="61" spans="1:43" s="314" customFormat="1" ht="56.25" x14ac:dyDescent="0.2">
      <c r="A61" s="71" t="s">
        <v>4</v>
      </c>
      <c r="B61" s="58" t="s">
        <v>2410</v>
      </c>
      <c r="C61" s="71" t="s">
        <v>73</v>
      </c>
      <c r="D61" s="303" t="s">
        <v>2253</v>
      </c>
      <c r="E61" s="72">
        <v>8881</v>
      </c>
      <c r="F61" s="72">
        <v>3738</v>
      </c>
      <c r="G61" s="72">
        <v>265</v>
      </c>
      <c r="H61" s="72" t="s">
        <v>2062</v>
      </c>
      <c r="I61" s="92" t="s">
        <v>798</v>
      </c>
      <c r="J61" s="72" t="s">
        <v>1464</v>
      </c>
      <c r="K61" s="72" t="s">
        <v>796</v>
      </c>
      <c r="L61" s="641">
        <v>900.2821917808219</v>
      </c>
      <c r="M61" s="74">
        <v>150.84931506849315</v>
      </c>
      <c r="N61" s="116" t="s">
        <v>796</v>
      </c>
      <c r="O61" s="72" t="s">
        <v>826</v>
      </c>
      <c r="P61" s="72"/>
      <c r="Q61" s="72" t="s">
        <v>2162</v>
      </c>
      <c r="R61" s="72">
        <v>96.956999999999994</v>
      </c>
      <c r="S61" s="72" t="s">
        <v>701</v>
      </c>
      <c r="T61" s="72">
        <v>4</v>
      </c>
      <c r="U61" s="116">
        <v>2060</v>
      </c>
      <c r="V61" s="116" t="s">
        <v>796</v>
      </c>
      <c r="W61" s="116" t="s">
        <v>1422</v>
      </c>
      <c r="X61" s="116" t="s">
        <v>812</v>
      </c>
      <c r="Y61" s="116" t="s">
        <v>807</v>
      </c>
      <c r="Z61" s="116" t="s">
        <v>796</v>
      </c>
      <c r="AA61" s="116" t="s">
        <v>773</v>
      </c>
      <c r="AB61" s="116" t="s">
        <v>784</v>
      </c>
      <c r="AC61" s="116" t="s">
        <v>791</v>
      </c>
      <c r="AD61" s="116" t="s">
        <v>797</v>
      </c>
      <c r="AE61" s="116"/>
      <c r="AF61" s="116"/>
      <c r="AG61" s="116"/>
      <c r="AH61" s="116"/>
      <c r="AI61" s="116"/>
      <c r="AJ61" s="116"/>
      <c r="AK61" s="116"/>
      <c r="AL61" s="116"/>
      <c r="AM61" s="116"/>
      <c r="AN61" s="116"/>
      <c r="AO61" s="116"/>
      <c r="AP61" s="117" t="s">
        <v>2061</v>
      </c>
      <c r="AQ61" s="313"/>
    </row>
    <row r="62" spans="1:43" s="313" customFormat="1" ht="42.75" customHeight="1" x14ac:dyDescent="0.2">
      <c r="A62" s="156" t="s">
        <v>4</v>
      </c>
      <c r="B62" s="58" t="s">
        <v>2410</v>
      </c>
      <c r="C62" s="156" t="s">
        <v>74</v>
      </c>
      <c r="D62" s="303" t="s">
        <v>508</v>
      </c>
      <c r="E62" s="118">
        <v>1463</v>
      </c>
      <c r="F62" s="118"/>
      <c r="G62" s="118"/>
      <c r="H62" s="118"/>
      <c r="I62" s="80"/>
      <c r="J62" s="118"/>
      <c r="K62" s="118"/>
      <c r="L62" s="648">
        <v>130.01</v>
      </c>
      <c r="M62" s="121"/>
      <c r="N62" s="117"/>
      <c r="O62" s="118"/>
      <c r="P62" s="118"/>
      <c r="Q62" s="118"/>
      <c r="R62" s="118"/>
      <c r="S62" s="118"/>
      <c r="T62" s="118"/>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t="s">
        <v>2239</v>
      </c>
    </row>
    <row r="63" spans="1:43" ht="38.25" customHeight="1" x14ac:dyDescent="0.2">
      <c r="A63" s="4" t="s">
        <v>4</v>
      </c>
      <c r="B63" s="84" t="s">
        <v>355</v>
      </c>
      <c r="C63" s="71" t="s">
        <v>75</v>
      </c>
      <c r="D63" s="5" t="s">
        <v>509</v>
      </c>
      <c r="E63" s="595">
        <v>294</v>
      </c>
      <c r="F63" s="595">
        <v>191</v>
      </c>
      <c r="G63" s="595">
        <v>2</v>
      </c>
      <c r="H63" s="595" t="s">
        <v>1404</v>
      </c>
      <c r="I63" s="109" t="s">
        <v>2161</v>
      </c>
      <c r="J63" s="595" t="s">
        <v>1405</v>
      </c>
      <c r="K63" s="595" t="s">
        <v>1403</v>
      </c>
      <c r="L63" s="643">
        <v>26.33</v>
      </c>
      <c r="M63" s="596">
        <v>1.49</v>
      </c>
      <c r="N63" s="116" t="s">
        <v>1402</v>
      </c>
      <c r="O63" s="595"/>
      <c r="P63" s="595"/>
      <c r="Q63" s="595" t="s">
        <v>810</v>
      </c>
      <c r="R63" s="72">
        <v>23</v>
      </c>
      <c r="S63" s="72" t="s">
        <v>2179</v>
      </c>
      <c r="T63" s="72">
        <v>1</v>
      </c>
      <c r="U63" s="114" t="s">
        <v>1406</v>
      </c>
      <c r="V63" s="114" t="s">
        <v>796</v>
      </c>
      <c r="W63" s="114" t="s">
        <v>2175</v>
      </c>
      <c r="X63" s="114" t="s">
        <v>1407</v>
      </c>
      <c r="Y63" s="114" t="s">
        <v>806</v>
      </c>
      <c r="Z63" s="114" t="s">
        <v>801</v>
      </c>
      <c r="AO63" s="114" t="s">
        <v>1408</v>
      </c>
    </row>
    <row r="64" spans="1:43" s="314" customFormat="1" ht="46.15" customHeight="1" x14ac:dyDescent="0.2">
      <c r="A64" s="71" t="s">
        <v>4</v>
      </c>
      <c r="B64" s="58" t="s">
        <v>2410</v>
      </c>
      <c r="C64" s="71" t="s">
        <v>76</v>
      </c>
      <c r="D64" s="334" t="s">
        <v>2254</v>
      </c>
      <c r="E64" s="72">
        <v>1130</v>
      </c>
      <c r="F64" s="72">
        <v>240</v>
      </c>
      <c r="G64" s="72">
        <v>29</v>
      </c>
      <c r="H64" s="72" t="s">
        <v>2063</v>
      </c>
      <c r="I64" s="92" t="s">
        <v>2161</v>
      </c>
      <c r="J64" s="72" t="s">
        <v>1464</v>
      </c>
      <c r="K64" s="72" t="s">
        <v>796</v>
      </c>
      <c r="L64" s="641">
        <v>56.106849315068494</v>
      </c>
      <c r="M64" s="74">
        <v>12.194520547945206</v>
      </c>
      <c r="N64" s="116" t="s">
        <v>797</v>
      </c>
      <c r="O64" s="72"/>
      <c r="P64" s="72"/>
      <c r="Q64" s="72" t="s">
        <v>2162</v>
      </c>
      <c r="R64" s="72">
        <v>46.389000000000003</v>
      </c>
      <c r="S64" s="72" t="s">
        <v>701</v>
      </c>
      <c r="T64" s="72">
        <v>1</v>
      </c>
      <c r="U64" s="116">
        <v>100</v>
      </c>
      <c r="V64" s="116" t="s">
        <v>796</v>
      </c>
      <c r="W64" s="116" t="s">
        <v>845</v>
      </c>
      <c r="X64" s="116" t="s">
        <v>812</v>
      </c>
      <c r="Y64" s="116" t="s">
        <v>807</v>
      </c>
      <c r="Z64" s="116" t="s">
        <v>796</v>
      </c>
      <c r="AA64" s="116" t="s">
        <v>773</v>
      </c>
      <c r="AB64" s="116" t="s">
        <v>784</v>
      </c>
      <c r="AC64" s="116" t="s">
        <v>791</v>
      </c>
      <c r="AD64" s="116" t="s">
        <v>797</v>
      </c>
      <c r="AE64" s="116"/>
      <c r="AF64" s="116"/>
      <c r="AG64" s="116"/>
      <c r="AH64" s="116"/>
      <c r="AI64" s="116"/>
      <c r="AJ64" s="116"/>
      <c r="AK64" s="116"/>
      <c r="AL64" s="116"/>
      <c r="AM64" s="116"/>
      <c r="AN64" s="116"/>
      <c r="AO64" s="116"/>
      <c r="AP64" s="117" t="s">
        <v>2061</v>
      </c>
      <c r="AQ64" s="313"/>
    </row>
    <row r="65" spans="1:43" s="314" customFormat="1" ht="38.25" customHeight="1" x14ac:dyDescent="0.2">
      <c r="A65" s="71" t="s">
        <v>4</v>
      </c>
      <c r="B65" s="71" t="s">
        <v>350</v>
      </c>
      <c r="C65" s="71" t="s">
        <v>77</v>
      </c>
      <c r="D65" s="303" t="s">
        <v>510</v>
      </c>
      <c r="E65" s="72">
        <v>989</v>
      </c>
      <c r="F65" s="118">
        <v>620</v>
      </c>
      <c r="G65" s="72">
        <v>12</v>
      </c>
      <c r="H65" s="72" t="s">
        <v>1952</v>
      </c>
      <c r="I65" s="92" t="s">
        <v>2161</v>
      </c>
      <c r="J65" s="72" t="s">
        <v>1953</v>
      </c>
      <c r="K65" s="72" t="s">
        <v>796</v>
      </c>
      <c r="L65" s="648">
        <v>94.65</v>
      </c>
      <c r="M65" s="121">
        <v>10.3</v>
      </c>
      <c r="N65" s="116" t="s">
        <v>797</v>
      </c>
      <c r="O65" s="72"/>
      <c r="P65" s="72"/>
      <c r="Q65" s="72" t="s">
        <v>2162</v>
      </c>
      <c r="R65" s="118">
        <v>15</v>
      </c>
      <c r="S65" s="72" t="s">
        <v>2179</v>
      </c>
      <c r="T65" s="72">
        <v>2</v>
      </c>
      <c r="U65" s="116">
        <v>570</v>
      </c>
      <c r="V65" s="116" t="s">
        <v>796</v>
      </c>
      <c r="W65" s="116" t="s">
        <v>756</v>
      </c>
      <c r="X65" s="116" t="s">
        <v>812</v>
      </c>
      <c r="Y65" s="116" t="s">
        <v>805</v>
      </c>
      <c r="Z65" s="116" t="s">
        <v>801</v>
      </c>
      <c r="AA65" s="116"/>
      <c r="AB65" s="116"/>
      <c r="AC65" s="116"/>
      <c r="AD65" s="116" t="s">
        <v>797</v>
      </c>
      <c r="AE65" s="116"/>
      <c r="AF65" s="116"/>
      <c r="AG65" s="116"/>
      <c r="AH65" s="116"/>
      <c r="AI65" s="116"/>
      <c r="AJ65" s="116"/>
      <c r="AK65" s="116"/>
      <c r="AL65" s="116"/>
      <c r="AM65" s="116"/>
      <c r="AN65" s="116"/>
      <c r="AO65" s="116"/>
      <c r="AP65" s="117"/>
      <c r="AQ65" s="313"/>
    </row>
    <row r="66" spans="1:43" s="314" customFormat="1" ht="38.25" customHeight="1" x14ac:dyDescent="0.2">
      <c r="A66" s="71" t="s">
        <v>4</v>
      </c>
      <c r="B66" s="71" t="s">
        <v>350</v>
      </c>
      <c r="C66" s="71" t="s">
        <v>78</v>
      </c>
      <c r="D66" s="387" t="s">
        <v>2255</v>
      </c>
      <c r="E66" s="72">
        <v>44</v>
      </c>
      <c r="F66" s="118">
        <v>28</v>
      </c>
      <c r="G66" s="72">
        <v>0</v>
      </c>
      <c r="H66" s="72" t="s">
        <v>1952</v>
      </c>
      <c r="I66" s="92" t="s">
        <v>2161</v>
      </c>
      <c r="J66" s="72" t="s">
        <v>1953</v>
      </c>
      <c r="K66" s="72" t="s">
        <v>796</v>
      </c>
      <c r="L66" s="648">
        <v>2.9</v>
      </c>
      <c r="M66" s="121">
        <v>0</v>
      </c>
      <c r="N66" s="116" t="s">
        <v>797</v>
      </c>
      <c r="O66" s="72"/>
      <c r="P66" s="72"/>
      <c r="Q66" s="72" t="s">
        <v>2162</v>
      </c>
      <c r="R66" s="118">
        <v>4</v>
      </c>
      <c r="S66" s="72" t="s">
        <v>2179</v>
      </c>
      <c r="T66" s="72">
        <v>0</v>
      </c>
      <c r="U66" s="116">
        <v>0</v>
      </c>
      <c r="V66" s="116" t="s">
        <v>796</v>
      </c>
      <c r="W66" s="116" t="s">
        <v>756</v>
      </c>
      <c r="X66" s="116" t="s">
        <v>812</v>
      </c>
      <c r="Y66" s="116" t="s">
        <v>805</v>
      </c>
      <c r="Z66" s="116" t="s">
        <v>801</v>
      </c>
      <c r="AA66" s="116"/>
      <c r="AB66" s="116"/>
      <c r="AC66" s="116"/>
      <c r="AD66" s="116" t="s">
        <v>797</v>
      </c>
      <c r="AE66" s="116"/>
      <c r="AF66" s="116"/>
      <c r="AG66" s="116"/>
      <c r="AH66" s="116"/>
      <c r="AI66" s="116"/>
      <c r="AJ66" s="116"/>
      <c r="AK66" s="116"/>
      <c r="AL66" s="116"/>
      <c r="AM66" s="116"/>
      <c r="AN66" s="116"/>
      <c r="AO66" s="116"/>
      <c r="AP66" s="117"/>
      <c r="AQ66" s="313"/>
    </row>
    <row r="67" spans="1:43" s="395" customFormat="1" ht="51" customHeight="1" x14ac:dyDescent="0.2">
      <c r="A67" s="71" t="s">
        <v>4</v>
      </c>
      <c r="B67" s="71" t="s">
        <v>351</v>
      </c>
      <c r="C67" s="71" t="s">
        <v>79</v>
      </c>
      <c r="D67" s="303" t="s">
        <v>511</v>
      </c>
      <c r="E67" s="72">
        <v>3434</v>
      </c>
      <c r="F67" s="91">
        <v>1029</v>
      </c>
      <c r="G67" s="91">
        <v>51</v>
      </c>
      <c r="H67" s="72" t="s">
        <v>1808</v>
      </c>
      <c r="I67" s="92" t="s">
        <v>2161</v>
      </c>
      <c r="J67" s="72"/>
      <c r="K67" s="72" t="s">
        <v>796</v>
      </c>
      <c r="L67" s="641">
        <v>195.52</v>
      </c>
      <c r="M67" s="74">
        <v>49.76</v>
      </c>
      <c r="N67" s="116" t="s">
        <v>797</v>
      </c>
      <c r="O67" s="72"/>
      <c r="P67" s="72"/>
      <c r="Q67" s="72" t="s">
        <v>810</v>
      </c>
      <c r="R67" s="116">
        <v>97.1</v>
      </c>
      <c r="S67" s="72" t="s">
        <v>831</v>
      </c>
      <c r="T67" s="72">
        <v>2</v>
      </c>
      <c r="U67" s="116" t="s">
        <v>2094</v>
      </c>
      <c r="V67" s="116" t="s">
        <v>796</v>
      </c>
      <c r="W67" s="116" t="s">
        <v>754</v>
      </c>
      <c r="X67" s="116" t="s">
        <v>812</v>
      </c>
      <c r="Y67" s="116" t="s">
        <v>806</v>
      </c>
      <c r="Z67" s="116" t="s">
        <v>801</v>
      </c>
      <c r="AA67" s="116"/>
      <c r="AB67" s="116"/>
      <c r="AC67" s="116"/>
      <c r="AD67" s="116"/>
      <c r="AE67" s="116"/>
      <c r="AF67" s="116"/>
      <c r="AG67" s="116"/>
      <c r="AH67" s="116"/>
      <c r="AI67" s="116"/>
      <c r="AJ67" s="116"/>
      <c r="AK67" s="116"/>
      <c r="AL67" s="116"/>
      <c r="AM67" s="116"/>
      <c r="AN67" s="116"/>
      <c r="AO67" s="116"/>
      <c r="AP67" s="117" t="s">
        <v>2422</v>
      </c>
      <c r="AQ67" s="394"/>
    </row>
    <row r="68" spans="1:43" s="314" customFormat="1" ht="102" customHeight="1" x14ac:dyDescent="0.2">
      <c r="A68" s="71" t="s">
        <v>4</v>
      </c>
      <c r="B68" s="71" t="s">
        <v>352</v>
      </c>
      <c r="C68" s="71" t="s">
        <v>80</v>
      </c>
      <c r="D68" s="303" t="s">
        <v>512</v>
      </c>
      <c r="E68" s="72">
        <v>56680</v>
      </c>
      <c r="F68" s="72">
        <v>15810</v>
      </c>
      <c r="G68" s="72">
        <v>1003</v>
      </c>
      <c r="H68" s="72" t="s">
        <v>1789</v>
      </c>
      <c r="I68" s="92" t="s">
        <v>2161</v>
      </c>
      <c r="J68" s="72" t="s">
        <v>1790</v>
      </c>
      <c r="K68" s="72" t="s">
        <v>796</v>
      </c>
      <c r="L68" s="641">
        <v>7417</v>
      </c>
      <c r="M68" s="74">
        <v>2547</v>
      </c>
      <c r="N68" s="116" t="s">
        <v>797</v>
      </c>
      <c r="O68" s="72"/>
      <c r="P68" s="72"/>
      <c r="Q68" s="72" t="s">
        <v>809</v>
      </c>
      <c r="R68" s="72">
        <v>566.82000000000005</v>
      </c>
      <c r="S68" s="72" t="s">
        <v>831</v>
      </c>
      <c r="T68" s="72">
        <v>11</v>
      </c>
      <c r="U68" s="116" t="s">
        <v>1791</v>
      </c>
      <c r="V68" s="116" t="s">
        <v>796</v>
      </c>
      <c r="W68" s="116" t="s">
        <v>2176</v>
      </c>
      <c r="X68" s="116" t="s">
        <v>811</v>
      </c>
      <c r="Y68" s="116" t="s">
        <v>805</v>
      </c>
      <c r="Z68" s="116" t="s">
        <v>801</v>
      </c>
      <c r="AA68" s="116"/>
      <c r="AB68" s="116"/>
      <c r="AC68" s="116"/>
      <c r="AD68" s="116"/>
      <c r="AE68" s="116"/>
      <c r="AF68" s="116"/>
      <c r="AG68" s="116"/>
      <c r="AH68" s="116"/>
      <c r="AI68" s="116"/>
      <c r="AJ68" s="116"/>
      <c r="AK68" s="116"/>
      <c r="AL68" s="116"/>
      <c r="AM68" s="116"/>
      <c r="AN68" s="116"/>
      <c r="AO68" s="116" t="s">
        <v>2417</v>
      </c>
      <c r="AP68" s="117"/>
      <c r="AQ68" s="313"/>
    </row>
    <row r="69" spans="1:43" s="170" customFormat="1" ht="38.25" customHeight="1" x14ac:dyDescent="0.2">
      <c r="A69" s="163"/>
      <c r="B69" s="164"/>
      <c r="C69" s="165"/>
      <c r="D69" s="164"/>
      <c r="E69" s="130"/>
      <c r="F69" s="130"/>
      <c r="G69" s="130"/>
      <c r="H69" s="130"/>
      <c r="I69" s="130"/>
      <c r="J69" s="130"/>
      <c r="K69" s="130"/>
      <c r="L69" s="649"/>
      <c r="M69" s="125"/>
      <c r="N69" s="166"/>
      <c r="O69" s="130"/>
      <c r="P69" s="130"/>
      <c r="Q69" s="130"/>
      <c r="R69" s="167"/>
      <c r="S69" s="130"/>
      <c r="T69" s="130"/>
      <c r="U69" s="166"/>
      <c r="V69" s="166"/>
      <c r="W69" s="166"/>
      <c r="X69" s="166"/>
      <c r="Y69" s="166"/>
      <c r="Z69" s="166"/>
      <c r="AA69" s="166"/>
      <c r="AB69" s="166"/>
      <c r="AC69" s="166"/>
      <c r="AD69" s="166"/>
      <c r="AE69" s="166"/>
      <c r="AF69" s="166"/>
      <c r="AG69" s="166"/>
      <c r="AH69" s="166"/>
      <c r="AI69" s="166"/>
      <c r="AJ69" s="166"/>
      <c r="AK69" s="166"/>
      <c r="AL69" s="166"/>
      <c r="AM69" s="166"/>
      <c r="AN69" s="166"/>
      <c r="AO69" s="166"/>
      <c r="AP69" s="168"/>
      <c r="AQ69" s="169"/>
    </row>
    <row r="70" spans="1:43" s="314" customFormat="1" ht="51" customHeight="1" x14ac:dyDescent="0.2">
      <c r="A70" s="71" t="s">
        <v>4</v>
      </c>
      <c r="B70" s="71" t="s">
        <v>352</v>
      </c>
      <c r="C70" s="71" t="s">
        <v>81</v>
      </c>
      <c r="D70" s="71" t="s">
        <v>1792</v>
      </c>
      <c r="E70" s="116">
        <v>369</v>
      </c>
      <c r="F70" s="116">
        <v>142</v>
      </c>
      <c r="G70" s="116">
        <v>0</v>
      </c>
      <c r="H70" s="72" t="s">
        <v>1793</v>
      </c>
      <c r="I70" s="92" t="s">
        <v>2161</v>
      </c>
      <c r="J70" s="72" t="s">
        <v>1522</v>
      </c>
      <c r="K70" s="72" t="s">
        <v>796</v>
      </c>
      <c r="L70" s="641">
        <v>42.07</v>
      </c>
      <c r="M70" s="74">
        <v>0</v>
      </c>
      <c r="N70" s="116" t="s">
        <v>797</v>
      </c>
      <c r="O70" s="72"/>
      <c r="P70" s="72"/>
      <c r="Q70" s="72" t="s">
        <v>809</v>
      </c>
      <c r="R70" s="72">
        <v>4.18</v>
      </c>
      <c r="S70" s="72" t="s">
        <v>836</v>
      </c>
      <c r="T70" s="72"/>
      <c r="U70" s="116"/>
      <c r="V70" s="116" t="s">
        <v>796</v>
      </c>
      <c r="W70" s="116" t="s">
        <v>1422</v>
      </c>
      <c r="X70" s="116" t="s">
        <v>811</v>
      </c>
      <c r="Y70" s="116" t="s">
        <v>807</v>
      </c>
      <c r="Z70" s="116" t="s">
        <v>801</v>
      </c>
      <c r="AA70" s="116"/>
      <c r="AB70" s="116"/>
      <c r="AC70" s="116"/>
      <c r="AD70" s="116"/>
      <c r="AE70" s="116"/>
      <c r="AF70" s="116"/>
      <c r="AG70" s="116"/>
      <c r="AH70" s="116"/>
      <c r="AI70" s="116"/>
      <c r="AJ70" s="116"/>
      <c r="AK70" s="116"/>
      <c r="AL70" s="116"/>
      <c r="AM70" s="116"/>
      <c r="AN70" s="116"/>
      <c r="AO70" s="116"/>
      <c r="AP70" s="117" t="s">
        <v>1794</v>
      </c>
      <c r="AQ70" s="313"/>
    </row>
    <row r="71" spans="1:43" s="314" customFormat="1" ht="76.5" customHeight="1" x14ac:dyDescent="0.2">
      <c r="A71" s="71" t="s">
        <v>4</v>
      </c>
      <c r="B71" s="71" t="s">
        <v>352</v>
      </c>
      <c r="C71" s="71" t="s">
        <v>82</v>
      </c>
      <c r="D71" s="71" t="s">
        <v>513</v>
      </c>
      <c r="E71" s="72">
        <v>195</v>
      </c>
      <c r="F71" s="72">
        <v>75</v>
      </c>
      <c r="G71" s="72">
        <v>0</v>
      </c>
      <c r="H71" s="72" t="s">
        <v>1795</v>
      </c>
      <c r="I71" s="92" t="s">
        <v>2161</v>
      </c>
      <c r="J71" s="72" t="s">
        <v>1522</v>
      </c>
      <c r="K71" s="72" t="s">
        <v>796</v>
      </c>
      <c r="L71" s="641">
        <v>15.83</v>
      </c>
      <c r="M71" s="74">
        <v>0</v>
      </c>
      <c r="N71" s="116" t="s">
        <v>797</v>
      </c>
      <c r="O71" s="72"/>
      <c r="P71" s="72"/>
      <c r="Q71" s="72" t="s">
        <v>809</v>
      </c>
      <c r="R71" s="72">
        <v>4.26</v>
      </c>
      <c r="S71" s="72" t="s">
        <v>836</v>
      </c>
      <c r="T71" s="72"/>
      <c r="U71" s="116"/>
      <c r="V71" s="116" t="s">
        <v>796</v>
      </c>
      <c r="W71" s="116" t="s">
        <v>756</v>
      </c>
      <c r="X71" s="116" t="s">
        <v>811</v>
      </c>
      <c r="Y71" s="116" t="s">
        <v>807</v>
      </c>
      <c r="Z71" s="116" t="s">
        <v>801</v>
      </c>
      <c r="AA71" s="116"/>
      <c r="AB71" s="116"/>
      <c r="AC71" s="116"/>
      <c r="AD71" s="116"/>
      <c r="AE71" s="116"/>
      <c r="AF71" s="116"/>
      <c r="AG71" s="116"/>
      <c r="AH71" s="116"/>
      <c r="AI71" s="116"/>
      <c r="AJ71" s="116"/>
      <c r="AK71" s="116"/>
      <c r="AL71" s="116"/>
      <c r="AM71" s="116"/>
      <c r="AN71" s="116"/>
      <c r="AO71" s="116"/>
      <c r="AP71" s="117" t="s">
        <v>1796</v>
      </c>
      <c r="AQ71" s="313"/>
    </row>
    <row r="72" spans="1:43" s="314" customFormat="1" ht="63.75" customHeight="1" x14ac:dyDescent="0.2">
      <c r="A72" s="71" t="s">
        <v>4</v>
      </c>
      <c r="B72" s="71" t="s">
        <v>1812</v>
      </c>
      <c r="C72" s="71" t="s">
        <v>83</v>
      </c>
      <c r="D72" s="71" t="s">
        <v>514</v>
      </c>
      <c r="E72" s="72">
        <v>226</v>
      </c>
      <c r="F72" s="72">
        <v>82</v>
      </c>
      <c r="G72" s="72">
        <v>2</v>
      </c>
      <c r="H72" s="72" t="s">
        <v>1814</v>
      </c>
      <c r="I72" s="92" t="s">
        <v>2161</v>
      </c>
      <c r="J72" s="72" t="s">
        <v>796</v>
      </c>
      <c r="K72" s="72" t="s">
        <v>796</v>
      </c>
      <c r="L72" s="641"/>
      <c r="M72" s="74"/>
      <c r="N72" s="116"/>
      <c r="O72" s="72"/>
      <c r="P72" s="72"/>
      <c r="Q72" s="72" t="s">
        <v>810</v>
      </c>
      <c r="R72" s="72"/>
      <c r="S72" s="72" t="s">
        <v>2179</v>
      </c>
      <c r="T72" s="72"/>
      <c r="U72" s="116"/>
      <c r="V72" s="116" t="s">
        <v>796</v>
      </c>
      <c r="W72" s="116" t="s">
        <v>756</v>
      </c>
      <c r="X72" s="116" t="s">
        <v>812</v>
      </c>
      <c r="Y72" s="116" t="s">
        <v>806</v>
      </c>
      <c r="Z72" s="116" t="s">
        <v>796</v>
      </c>
      <c r="AA72" s="116" t="s">
        <v>776</v>
      </c>
      <c r="AB72" s="116" t="s">
        <v>786</v>
      </c>
      <c r="AC72" s="116" t="s">
        <v>791</v>
      </c>
      <c r="AD72" s="116" t="s">
        <v>797</v>
      </c>
      <c r="AE72" s="116"/>
      <c r="AF72" s="116"/>
      <c r="AG72" s="116"/>
      <c r="AH72" s="116"/>
      <c r="AI72" s="116"/>
      <c r="AJ72" s="116"/>
      <c r="AK72" s="116"/>
      <c r="AL72" s="116"/>
      <c r="AM72" s="116"/>
      <c r="AN72" s="116"/>
      <c r="AO72" s="116"/>
      <c r="AP72" s="117"/>
      <c r="AQ72" s="313"/>
    </row>
    <row r="73" spans="1:43" s="395" customFormat="1" ht="51" customHeight="1" x14ac:dyDescent="0.2">
      <c r="A73" s="71" t="s">
        <v>4</v>
      </c>
      <c r="B73" s="71" t="s">
        <v>351</v>
      </c>
      <c r="C73" s="71" t="s">
        <v>84</v>
      </c>
      <c r="D73" s="71" t="s">
        <v>515</v>
      </c>
      <c r="E73" s="72">
        <v>516</v>
      </c>
      <c r="F73" s="72">
        <v>369</v>
      </c>
      <c r="G73" s="72">
        <v>10</v>
      </c>
      <c r="H73" s="72" t="s">
        <v>1809</v>
      </c>
      <c r="I73" s="92" t="s">
        <v>2161</v>
      </c>
      <c r="J73" s="72"/>
      <c r="K73" s="72" t="s">
        <v>796</v>
      </c>
      <c r="L73" s="641">
        <v>37.619999999999997</v>
      </c>
      <c r="M73" s="74">
        <v>7.49</v>
      </c>
      <c r="N73" s="116" t="s">
        <v>797</v>
      </c>
      <c r="O73" s="72"/>
      <c r="P73" s="72"/>
      <c r="Q73" s="72" t="s">
        <v>810</v>
      </c>
      <c r="R73" s="116">
        <v>38.200000000000003</v>
      </c>
      <c r="S73" s="72" t="s">
        <v>701</v>
      </c>
      <c r="T73" s="72">
        <v>1</v>
      </c>
      <c r="U73" s="116" t="s">
        <v>1506</v>
      </c>
      <c r="V73" s="116" t="s">
        <v>796</v>
      </c>
      <c r="W73" s="116" t="s">
        <v>754</v>
      </c>
      <c r="X73" s="116" t="s">
        <v>812</v>
      </c>
      <c r="Y73" s="116" t="s">
        <v>806</v>
      </c>
      <c r="Z73" s="116" t="s">
        <v>796</v>
      </c>
      <c r="AA73" s="116" t="s">
        <v>773</v>
      </c>
      <c r="AB73" s="116" t="s">
        <v>786</v>
      </c>
      <c r="AC73" s="116" t="s">
        <v>791</v>
      </c>
      <c r="AD73" s="116" t="s">
        <v>797</v>
      </c>
      <c r="AE73" s="116"/>
      <c r="AF73" s="116"/>
      <c r="AG73" s="116"/>
      <c r="AH73" s="116"/>
      <c r="AI73" s="116"/>
      <c r="AJ73" s="116"/>
      <c r="AK73" s="116"/>
      <c r="AL73" s="116"/>
      <c r="AM73" s="116"/>
      <c r="AN73" s="116"/>
      <c r="AO73" s="116"/>
      <c r="AP73" s="117"/>
      <c r="AQ73" s="394"/>
    </row>
    <row r="74" spans="1:43" s="314" customFormat="1" ht="63.75" customHeight="1" x14ac:dyDescent="0.2">
      <c r="A74" s="71" t="s">
        <v>4</v>
      </c>
      <c r="B74" s="71" t="s">
        <v>1812</v>
      </c>
      <c r="C74" s="71" t="s">
        <v>85</v>
      </c>
      <c r="D74" s="71" t="s">
        <v>516</v>
      </c>
      <c r="E74" s="72">
        <v>94</v>
      </c>
      <c r="F74" s="72">
        <v>34</v>
      </c>
      <c r="G74" s="72">
        <v>1</v>
      </c>
      <c r="H74" s="72" t="s">
        <v>1815</v>
      </c>
      <c r="I74" s="92" t="s">
        <v>2161</v>
      </c>
      <c r="J74" s="72" t="s">
        <v>796</v>
      </c>
      <c r="K74" s="72" t="s">
        <v>796</v>
      </c>
      <c r="L74" s="641">
        <v>2.1</v>
      </c>
      <c r="M74" s="74">
        <v>0.12</v>
      </c>
      <c r="N74" s="116" t="s">
        <v>797</v>
      </c>
      <c r="O74" s="72"/>
      <c r="P74" s="72"/>
      <c r="Q74" s="72" t="s">
        <v>810</v>
      </c>
      <c r="R74" s="72">
        <v>6.5650000000000004</v>
      </c>
      <c r="S74" s="72" t="s">
        <v>701</v>
      </c>
      <c r="T74" s="72">
        <v>1</v>
      </c>
      <c r="U74" s="116">
        <v>100</v>
      </c>
      <c r="V74" s="116" t="s">
        <v>796</v>
      </c>
      <c r="W74" s="116" t="s">
        <v>756</v>
      </c>
      <c r="X74" s="116" t="s">
        <v>812</v>
      </c>
      <c r="Y74" s="116" t="s">
        <v>806</v>
      </c>
      <c r="Z74" s="116" t="s">
        <v>796</v>
      </c>
      <c r="AA74" s="116" t="s">
        <v>776</v>
      </c>
      <c r="AB74" s="116" t="s">
        <v>786</v>
      </c>
      <c r="AC74" s="116" t="s">
        <v>791</v>
      </c>
      <c r="AD74" s="116" t="s">
        <v>797</v>
      </c>
      <c r="AE74" s="116"/>
      <c r="AF74" s="116"/>
      <c r="AG74" s="116"/>
      <c r="AH74" s="116"/>
      <c r="AI74" s="116"/>
      <c r="AJ74" s="116"/>
      <c r="AK74" s="116"/>
      <c r="AL74" s="116"/>
      <c r="AM74" s="116"/>
      <c r="AN74" s="116"/>
      <c r="AO74" s="116"/>
      <c r="AP74" s="117"/>
      <c r="AQ74" s="313"/>
    </row>
    <row r="75" spans="1:43" s="314" customFormat="1" ht="63.75" customHeight="1" x14ac:dyDescent="0.2">
      <c r="A75" s="71" t="s">
        <v>4</v>
      </c>
      <c r="B75" s="71" t="s">
        <v>1812</v>
      </c>
      <c r="C75" s="71" t="s">
        <v>86</v>
      </c>
      <c r="D75" s="71" t="s">
        <v>517</v>
      </c>
      <c r="E75" s="72">
        <v>237</v>
      </c>
      <c r="F75" s="72">
        <v>86</v>
      </c>
      <c r="G75" s="72">
        <v>2</v>
      </c>
      <c r="H75" s="72" t="s">
        <v>1816</v>
      </c>
      <c r="I75" s="92" t="s">
        <v>2161</v>
      </c>
      <c r="J75" s="72" t="s">
        <v>796</v>
      </c>
      <c r="K75" s="72" t="s">
        <v>796</v>
      </c>
      <c r="L75" s="641">
        <v>12.05</v>
      </c>
      <c r="M75" s="74">
        <v>11.38</v>
      </c>
      <c r="N75" s="116" t="s">
        <v>797</v>
      </c>
      <c r="O75" s="72"/>
      <c r="P75" s="72"/>
      <c r="Q75" s="72" t="s">
        <v>810</v>
      </c>
      <c r="R75" s="72">
        <v>16.234999999999999</v>
      </c>
      <c r="S75" s="72" t="s">
        <v>2179</v>
      </c>
      <c r="T75" s="72">
        <v>1</v>
      </c>
      <c r="U75" s="116">
        <v>200</v>
      </c>
      <c r="V75" s="116" t="s">
        <v>796</v>
      </c>
      <c r="W75" s="116" t="s">
        <v>756</v>
      </c>
      <c r="X75" s="116" t="s">
        <v>812</v>
      </c>
      <c r="Y75" s="116" t="s">
        <v>806</v>
      </c>
      <c r="Z75" s="116" t="s">
        <v>796</v>
      </c>
      <c r="AA75" s="116" t="s">
        <v>776</v>
      </c>
      <c r="AB75" s="116" t="s">
        <v>786</v>
      </c>
      <c r="AC75" s="116" t="s">
        <v>791</v>
      </c>
      <c r="AD75" s="116" t="s">
        <v>797</v>
      </c>
      <c r="AE75" s="116"/>
      <c r="AF75" s="116"/>
      <c r="AG75" s="116"/>
      <c r="AH75" s="116"/>
      <c r="AI75" s="116"/>
      <c r="AJ75" s="116"/>
      <c r="AK75" s="116"/>
      <c r="AL75" s="116"/>
      <c r="AM75" s="116"/>
      <c r="AN75" s="116"/>
      <c r="AO75" s="116"/>
      <c r="AP75" s="117"/>
      <c r="AQ75" s="313"/>
    </row>
    <row r="76" spans="1:43" s="314" customFormat="1" ht="38.25" customHeight="1" x14ac:dyDescent="0.2">
      <c r="A76" s="71" t="s">
        <v>4</v>
      </c>
      <c r="B76" s="71" t="s">
        <v>2427</v>
      </c>
      <c r="C76" s="71" t="s">
        <v>87</v>
      </c>
      <c r="D76" s="303" t="s">
        <v>518</v>
      </c>
      <c r="E76" s="72">
        <v>1550</v>
      </c>
      <c r="F76" s="72">
        <v>507</v>
      </c>
      <c r="G76" s="72">
        <v>8</v>
      </c>
      <c r="H76" s="72"/>
      <c r="I76" s="92"/>
      <c r="J76" s="72"/>
      <c r="K76" s="72"/>
      <c r="L76" s="641">
        <v>77.61</v>
      </c>
      <c r="M76" s="74"/>
      <c r="N76" s="116"/>
      <c r="O76" s="72"/>
      <c r="P76" s="72"/>
      <c r="Q76" s="72"/>
      <c r="R76" s="72"/>
      <c r="S76" s="72"/>
      <c r="T76" s="72"/>
      <c r="U76" s="116"/>
      <c r="V76" s="116"/>
      <c r="W76" s="116"/>
      <c r="X76" s="116"/>
      <c r="Y76" s="116"/>
      <c r="Z76" s="116"/>
      <c r="AA76" s="116"/>
      <c r="AB76" s="116"/>
      <c r="AC76" s="116"/>
      <c r="AD76" s="116"/>
      <c r="AE76" s="116"/>
      <c r="AF76" s="116"/>
      <c r="AG76" s="116"/>
      <c r="AH76" s="116"/>
      <c r="AI76" s="116"/>
      <c r="AJ76" s="116"/>
      <c r="AK76" s="116"/>
      <c r="AL76" s="116"/>
      <c r="AM76" s="116"/>
      <c r="AN76" s="116"/>
      <c r="AO76" s="116"/>
      <c r="AP76" s="117"/>
      <c r="AQ76" s="313"/>
    </row>
    <row r="77" spans="1:43" s="395" customFormat="1" ht="51" customHeight="1" x14ac:dyDescent="0.2">
      <c r="A77" s="71" t="s">
        <v>4</v>
      </c>
      <c r="B77" s="71" t="s">
        <v>351</v>
      </c>
      <c r="C77" s="71" t="s">
        <v>88</v>
      </c>
      <c r="D77" s="387" t="s">
        <v>2256</v>
      </c>
      <c r="E77" s="72">
        <v>401</v>
      </c>
      <c r="F77" s="72"/>
      <c r="G77" s="72"/>
      <c r="H77" s="72" t="s">
        <v>1810</v>
      </c>
      <c r="I77" s="92" t="s">
        <v>2161</v>
      </c>
      <c r="J77" s="72"/>
      <c r="K77" s="72" t="s">
        <v>796</v>
      </c>
      <c r="L77" s="641"/>
      <c r="M77" s="74"/>
      <c r="N77" s="116" t="s">
        <v>797</v>
      </c>
      <c r="O77" s="72"/>
      <c r="P77" s="72"/>
      <c r="Q77" s="72" t="s">
        <v>810</v>
      </c>
      <c r="R77" s="72"/>
      <c r="S77" s="72" t="s">
        <v>831</v>
      </c>
      <c r="T77" s="72">
        <v>1</v>
      </c>
      <c r="U77" s="116"/>
      <c r="V77" s="116" t="s">
        <v>796</v>
      </c>
      <c r="W77" s="116" t="s">
        <v>754</v>
      </c>
      <c r="X77" s="116" t="s">
        <v>812</v>
      </c>
      <c r="Y77" s="116" t="s">
        <v>807</v>
      </c>
      <c r="Z77" s="116" t="s">
        <v>796</v>
      </c>
      <c r="AA77" s="116" t="s">
        <v>773</v>
      </c>
      <c r="AB77" s="116" t="s">
        <v>780</v>
      </c>
      <c r="AC77" s="116" t="s">
        <v>791</v>
      </c>
      <c r="AD77" s="116" t="s">
        <v>797</v>
      </c>
      <c r="AE77" s="116"/>
      <c r="AF77" s="116"/>
      <c r="AG77" s="116"/>
      <c r="AH77" s="116"/>
      <c r="AI77" s="116"/>
      <c r="AJ77" s="116"/>
      <c r="AK77" s="116"/>
      <c r="AL77" s="116"/>
      <c r="AM77" s="116"/>
      <c r="AN77" s="116"/>
      <c r="AO77" s="116"/>
      <c r="AP77" s="117" t="s">
        <v>2423</v>
      </c>
      <c r="AQ77" s="394"/>
    </row>
    <row r="78" spans="1:43" s="395" customFormat="1" ht="51" customHeight="1" x14ac:dyDescent="0.2">
      <c r="A78" s="71" t="s">
        <v>4</v>
      </c>
      <c r="B78" s="71" t="s">
        <v>351</v>
      </c>
      <c r="C78" s="71" t="s">
        <v>89</v>
      </c>
      <c r="D78" s="387" t="s">
        <v>2257</v>
      </c>
      <c r="E78" s="72"/>
      <c r="F78" s="72"/>
      <c r="G78" s="72"/>
      <c r="H78" s="72"/>
      <c r="I78" s="92"/>
      <c r="J78" s="72"/>
      <c r="K78" s="72"/>
      <c r="L78" s="641"/>
      <c r="M78" s="74"/>
      <c r="N78" s="116"/>
      <c r="O78" s="72"/>
      <c r="P78" s="72"/>
      <c r="Q78" s="72"/>
      <c r="R78" s="72"/>
      <c r="S78" s="72"/>
      <c r="T78" s="72"/>
      <c r="U78" s="116"/>
      <c r="V78" s="116"/>
      <c r="W78" s="116"/>
      <c r="X78" s="116"/>
      <c r="Y78" s="116"/>
      <c r="Z78" s="116"/>
      <c r="AA78" s="116"/>
      <c r="AB78" s="116"/>
      <c r="AC78" s="116"/>
      <c r="AD78" s="116"/>
      <c r="AE78" s="116"/>
      <c r="AF78" s="116"/>
      <c r="AG78" s="116"/>
      <c r="AH78" s="116"/>
      <c r="AI78" s="116"/>
      <c r="AJ78" s="116"/>
      <c r="AK78" s="116"/>
      <c r="AL78" s="116"/>
      <c r="AM78" s="116"/>
      <c r="AN78" s="116"/>
      <c r="AO78" s="116"/>
      <c r="AP78" s="117" t="s">
        <v>2424</v>
      </c>
      <c r="AQ78" s="394"/>
    </row>
    <row r="79" spans="1:43" s="395" customFormat="1" ht="51" customHeight="1" x14ac:dyDescent="0.2">
      <c r="A79" s="71" t="s">
        <v>4</v>
      </c>
      <c r="B79" s="71" t="s">
        <v>351</v>
      </c>
      <c r="C79" s="71" t="s">
        <v>90</v>
      </c>
      <c r="D79" s="71" t="s">
        <v>519</v>
      </c>
      <c r="E79" s="72">
        <v>12144</v>
      </c>
      <c r="F79" s="92">
        <v>5819</v>
      </c>
      <c r="G79" s="92">
        <v>483</v>
      </c>
      <c r="H79" s="72" t="s">
        <v>1810</v>
      </c>
      <c r="I79" s="92" t="s">
        <v>2161</v>
      </c>
      <c r="J79" s="72"/>
      <c r="K79" s="72" t="s">
        <v>796</v>
      </c>
      <c r="L79" s="641">
        <v>1200.9000000000001</v>
      </c>
      <c r="M79" s="93">
        <v>366.41</v>
      </c>
      <c r="N79" s="116" t="s">
        <v>797</v>
      </c>
      <c r="O79" s="72"/>
      <c r="P79" s="72"/>
      <c r="Q79" s="72" t="s">
        <v>810</v>
      </c>
      <c r="R79" s="72">
        <v>223.7</v>
      </c>
      <c r="S79" s="72" t="s">
        <v>831</v>
      </c>
      <c r="T79" s="72">
        <v>5</v>
      </c>
      <c r="U79" s="116" t="s">
        <v>2425</v>
      </c>
      <c r="V79" s="116" t="s">
        <v>796</v>
      </c>
      <c r="W79" s="116" t="s">
        <v>754</v>
      </c>
      <c r="X79" s="116" t="s">
        <v>812</v>
      </c>
      <c r="Y79" s="116" t="s">
        <v>807</v>
      </c>
      <c r="Z79" s="116" t="s">
        <v>796</v>
      </c>
      <c r="AA79" s="116" t="s">
        <v>773</v>
      </c>
      <c r="AB79" s="116" t="s">
        <v>780</v>
      </c>
      <c r="AC79" s="116" t="s">
        <v>791</v>
      </c>
      <c r="AD79" s="116" t="s">
        <v>797</v>
      </c>
      <c r="AE79" s="116"/>
      <c r="AF79" s="116"/>
      <c r="AG79" s="116"/>
      <c r="AH79" s="116"/>
      <c r="AI79" s="116"/>
      <c r="AJ79" s="116"/>
      <c r="AK79" s="116"/>
      <c r="AL79" s="116"/>
      <c r="AM79" s="116"/>
      <c r="AN79" s="116"/>
      <c r="AO79" s="116"/>
      <c r="AP79" s="117" t="s">
        <v>2426</v>
      </c>
      <c r="AQ79" s="394"/>
    </row>
    <row r="80" spans="1:43" s="395" customFormat="1" ht="51" customHeight="1" x14ac:dyDescent="0.2">
      <c r="A80" s="71" t="s">
        <v>4</v>
      </c>
      <c r="B80" s="71" t="s">
        <v>351</v>
      </c>
      <c r="C80" s="71" t="s">
        <v>91</v>
      </c>
      <c r="D80" s="387" t="s">
        <v>2258</v>
      </c>
      <c r="E80" s="72">
        <v>1237</v>
      </c>
      <c r="F80" s="72">
        <v>461</v>
      </c>
      <c r="G80" s="72">
        <v>14</v>
      </c>
      <c r="H80" s="72" t="s">
        <v>1811</v>
      </c>
      <c r="I80" s="92" t="s">
        <v>2161</v>
      </c>
      <c r="J80" s="72"/>
      <c r="K80" s="72" t="s">
        <v>796</v>
      </c>
      <c r="L80" s="641">
        <v>67.930000000000007</v>
      </c>
      <c r="M80" s="74">
        <v>3.57</v>
      </c>
      <c r="N80" s="116" t="s">
        <v>797</v>
      </c>
      <c r="O80" s="72"/>
      <c r="P80" s="72"/>
      <c r="Q80" s="72" t="s">
        <v>810</v>
      </c>
      <c r="R80" s="116">
        <v>25.86</v>
      </c>
      <c r="S80" s="72" t="s">
        <v>831</v>
      </c>
      <c r="T80" s="72">
        <v>1</v>
      </c>
      <c r="U80" s="116" t="s">
        <v>1506</v>
      </c>
      <c r="V80" s="116" t="s">
        <v>796</v>
      </c>
      <c r="W80" s="116" t="s">
        <v>754</v>
      </c>
      <c r="X80" s="116" t="s">
        <v>812</v>
      </c>
      <c r="Y80" s="116" t="s">
        <v>806</v>
      </c>
      <c r="Z80" s="116" t="s">
        <v>796</v>
      </c>
      <c r="AA80" s="116" t="s">
        <v>773</v>
      </c>
      <c r="AB80" s="116" t="s">
        <v>784</v>
      </c>
      <c r="AC80" s="116" t="s">
        <v>791</v>
      </c>
      <c r="AD80" s="116" t="s">
        <v>797</v>
      </c>
      <c r="AE80" s="116"/>
      <c r="AF80" s="116"/>
      <c r="AG80" s="116"/>
      <c r="AH80" s="116"/>
      <c r="AI80" s="116"/>
      <c r="AJ80" s="116"/>
      <c r="AK80" s="116"/>
      <c r="AL80" s="116"/>
      <c r="AM80" s="116"/>
      <c r="AN80" s="116"/>
      <c r="AO80" s="116"/>
      <c r="AP80" s="117"/>
      <c r="AQ80" s="394"/>
    </row>
    <row r="81" spans="1:43" s="314" customFormat="1" ht="242.25" customHeight="1" x14ac:dyDescent="0.2">
      <c r="A81" s="71" t="s">
        <v>4</v>
      </c>
      <c r="B81" s="71" t="s">
        <v>350</v>
      </c>
      <c r="C81" s="71" t="s">
        <v>92</v>
      </c>
      <c r="D81" s="303" t="s">
        <v>2414</v>
      </c>
      <c r="E81" s="118">
        <v>8516</v>
      </c>
      <c r="F81" s="118">
        <v>3715</v>
      </c>
      <c r="G81" s="118">
        <v>263</v>
      </c>
      <c r="H81" s="72" t="s">
        <v>1954</v>
      </c>
      <c r="I81" s="92" t="s">
        <v>2161</v>
      </c>
      <c r="J81" s="72" t="s">
        <v>1953</v>
      </c>
      <c r="K81" s="72" t="s">
        <v>796</v>
      </c>
      <c r="L81" s="648">
        <v>839.3</v>
      </c>
      <c r="M81" s="121">
        <v>129.44999999999999</v>
      </c>
      <c r="N81" s="116" t="s">
        <v>796</v>
      </c>
      <c r="O81" s="72" t="s">
        <v>824</v>
      </c>
      <c r="P81" s="72"/>
      <c r="Q81" s="72" t="s">
        <v>810</v>
      </c>
      <c r="R81" s="118">
        <v>65</v>
      </c>
      <c r="S81" s="72" t="s">
        <v>831</v>
      </c>
      <c r="T81" s="72">
        <v>10</v>
      </c>
      <c r="U81" s="116">
        <v>2900</v>
      </c>
      <c r="V81" s="116" t="s">
        <v>796</v>
      </c>
      <c r="W81" s="116" t="s">
        <v>756</v>
      </c>
      <c r="X81" s="116" t="s">
        <v>812</v>
      </c>
      <c r="Y81" s="116" t="s">
        <v>805</v>
      </c>
      <c r="Z81" s="116" t="s">
        <v>801</v>
      </c>
      <c r="AA81" s="116"/>
      <c r="AB81" s="116"/>
      <c r="AC81" s="116"/>
      <c r="AD81" s="116" t="s">
        <v>797</v>
      </c>
      <c r="AE81" s="116"/>
      <c r="AF81" s="116"/>
      <c r="AG81" s="116"/>
      <c r="AH81" s="116"/>
      <c r="AI81" s="116"/>
      <c r="AJ81" s="116"/>
      <c r="AK81" s="116"/>
      <c r="AL81" s="116"/>
      <c r="AM81" s="116"/>
      <c r="AN81" s="116"/>
      <c r="AO81" s="116"/>
      <c r="AP81" s="117"/>
      <c r="AQ81" s="313"/>
    </row>
    <row r="82" spans="1:43" ht="38.25" customHeight="1" x14ac:dyDescent="0.2">
      <c r="A82" s="4" t="s">
        <v>4</v>
      </c>
      <c r="B82" s="5" t="s">
        <v>355</v>
      </c>
      <c r="C82" s="71" t="s">
        <v>93</v>
      </c>
      <c r="D82" s="5" t="s">
        <v>520</v>
      </c>
      <c r="E82" s="595">
        <v>1623</v>
      </c>
      <c r="F82" s="595">
        <v>911</v>
      </c>
      <c r="G82" s="595">
        <v>24</v>
      </c>
      <c r="H82" s="595" t="s">
        <v>1410</v>
      </c>
      <c r="I82" s="109" t="s">
        <v>2161</v>
      </c>
      <c r="J82" s="595" t="s">
        <v>1411</v>
      </c>
      <c r="K82" s="595" t="s">
        <v>1403</v>
      </c>
      <c r="L82" s="643">
        <v>138.1</v>
      </c>
      <c r="M82" s="596">
        <v>7.43</v>
      </c>
      <c r="N82" s="116" t="s">
        <v>1402</v>
      </c>
      <c r="O82" s="595"/>
      <c r="P82" s="595"/>
      <c r="Q82" s="595" t="s">
        <v>809</v>
      </c>
      <c r="R82" s="72">
        <v>31</v>
      </c>
      <c r="S82" s="72" t="s">
        <v>2179</v>
      </c>
      <c r="T82" s="72">
        <v>1</v>
      </c>
      <c r="U82" s="114" t="s">
        <v>1412</v>
      </c>
      <c r="V82" s="114" t="s">
        <v>796</v>
      </c>
      <c r="W82" s="114" t="s">
        <v>2175</v>
      </c>
      <c r="X82" s="114" t="s">
        <v>1407</v>
      </c>
      <c r="Y82" s="114" t="s">
        <v>806</v>
      </c>
      <c r="Z82" s="114" t="s">
        <v>801</v>
      </c>
      <c r="AO82" s="114" t="s">
        <v>1408</v>
      </c>
      <c r="AP82" s="115" t="s">
        <v>1409</v>
      </c>
    </row>
    <row r="83" spans="1:43" s="314" customFormat="1" ht="38.25" customHeight="1" x14ac:dyDescent="0.2">
      <c r="A83" s="71" t="s">
        <v>4</v>
      </c>
      <c r="B83" s="71" t="s">
        <v>350</v>
      </c>
      <c r="C83" s="71" t="s">
        <v>94</v>
      </c>
      <c r="D83" s="71" t="s">
        <v>521</v>
      </c>
      <c r="E83" s="72">
        <v>207</v>
      </c>
      <c r="F83" s="118">
        <v>202</v>
      </c>
      <c r="G83" s="118">
        <v>6</v>
      </c>
      <c r="H83" s="72" t="s">
        <v>1955</v>
      </c>
      <c r="I83" s="92" t="s">
        <v>2161</v>
      </c>
      <c r="J83" s="72" t="s">
        <v>1953</v>
      </c>
      <c r="K83" s="72" t="s">
        <v>796</v>
      </c>
      <c r="L83" s="648">
        <v>26.16</v>
      </c>
      <c r="M83" s="121">
        <v>0.15</v>
      </c>
      <c r="N83" s="116" t="s">
        <v>797</v>
      </c>
      <c r="O83" s="72"/>
      <c r="P83" s="72"/>
      <c r="Q83" s="72" t="s">
        <v>810</v>
      </c>
      <c r="R83" s="118">
        <v>8</v>
      </c>
      <c r="S83" s="72" t="s">
        <v>831</v>
      </c>
      <c r="T83" s="72">
        <v>1</v>
      </c>
      <c r="U83" s="116">
        <v>100</v>
      </c>
      <c r="V83" s="116" t="s">
        <v>796</v>
      </c>
      <c r="W83" s="116" t="s">
        <v>756</v>
      </c>
      <c r="X83" s="116" t="s">
        <v>812</v>
      </c>
      <c r="Y83" s="116" t="s">
        <v>805</v>
      </c>
      <c r="Z83" s="116" t="s">
        <v>801</v>
      </c>
      <c r="AA83" s="116"/>
      <c r="AB83" s="116"/>
      <c r="AC83" s="116"/>
      <c r="AD83" s="116" t="s">
        <v>797</v>
      </c>
      <c r="AE83" s="116"/>
      <c r="AF83" s="116"/>
      <c r="AG83" s="116"/>
      <c r="AH83" s="116"/>
      <c r="AI83" s="116"/>
      <c r="AJ83" s="116"/>
      <c r="AK83" s="116"/>
      <c r="AL83" s="116"/>
      <c r="AM83" s="116"/>
      <c r="AN83" s="116"/>
      <c r="AO83" s="116"/>
      <c r="AP83" s="117"/>
      <c r="AQ83" s="313"/>
    </row>
    <row r="84" spans="1:43" s="301" customFormat="1" ht="70.5" customHeight="1" x14ac:dyDescent="0.2">
      <c r="A84" s="59" t="s">
        <v>4</v>
      </c>
      <c r="B84" s="71" t="s">
        <v>356</v>
      </c>
      <c r="C84" s="59" t="s">
        <v>95</v>
      </c>
      <c r="D84" s="162" t="s">
        <v>2259</v>
      </c>
      <c r="E84" s="72">
        <v>2360</v>
      </c>
      <c r="F84" s="72">
        <v>2257</v>
      </c>
      <c r="G84" s="72">
        <v>30</v>
      </c>
      <c r="H84" s="72" t="s">
        <v>1935</v>
      </c>
      <c r="I84" s="92" t="s">
        <v>798</v>
      </c>
      <c r="J84" s="72"/>
      <c r="K84" s="72" t="s">
        <v>797</v>
      </c>
      <c r="L84" s="641">
        <v>132.43</v>
      </c>
      <c r="M84" s="74">
        <v>70</v>
      </c>
      <c r="N84" s="114" t="s">
        <v>797</v>
      </c>
      <c r="O84" s="72"/>
      <c r="P84" s="72"/>
      <c r="Q84" s="72" t="s">
        <v>810</v>
      </c>
      <c r="R84" s="72">
        <v>70</v>
      </c>
      <c r="S84" s="72" t="s">
        <v>701</v>
      </c>
      <c r="T84" s="72">
        <v>2</v>
      </c>
      <c r="U84" s="114">
        <v>1300</v>
      </c>
      <c r="V84" s="114" t="s">
        <v>796</v>
      </c>
      <c r="W84" s="114" t="s">
        <v>756</v>
      </c>
      <c r="X84" s="114" t="s">
        <v>812</v>
      </c>
      <c r="Y84" s="114" t="s">
        <v>806</v>
      </c>
      <c r="Z84" s="114" t="s">
        <v>796</v>
      </c>
      <c r="AA84" s="114" t="s">
        <v>775</v>
      </c>
      <c r="AB84" s="114" t="s">
        <v>784</v>
      </c>
      <c r="AC84" s="114" t="s">
        <v>792</v>
      </c>
      <c r="AD84" s="114" t="s">
        <v>797</v>
      </c>
      <c r="AE84" s="114"/>
      <c r="AF84" s="114"/>
      <c r="AG84" s="114"/>
      <c r="AH84" s="114"/>
      <c r="AI84" s="114"/>
      <c r="AJ84" s="114"/>
      <c r="AK84" s="114"/>
      <c r="AL84" s="114"/>
      <c r="AM84" s="114"/>
      <c r="AN84" s="114"/>
      <c r="AO84" s="114"/>
      <c r="AP84" s="115" t="s">
        <v>1936</v>
      </c>
      <c r="AQ84" s="64"/>
    </row>
    <row r="85" spans="1:43" s="314" customFormat="1" ht="127.5" customHeight="1" x14ac:dyDescent="0.2">
      <c r="A85" s="71" t="s">
        <v>4</v>
      </c>
      <c r="B85" s="71" t="s">
        <v>357</v>
      </c>
      <c r="C85" s="71" t="s">
        <v>96</v>
      </c>
      <c r="D85" s="303" t="s">
        <v>522</v>
      </c>
      <c r="E85" s="72">
        <v>4136</v>
      </c>
      <c r="F85" s="72">
        <v>2200</v>
      </c>
      <c r="G85" s="72">
        <v>117</v>
      </c>
      <c r="H85" s="72" t="s">
        <v>1414</v>
      </c>
      <c r="I85" s="80" t="s">
        <v>798</v>
      </c>
      <c r="J85" s="72" t="s">
        <v>1415</v>
      </c>
      <c r="K85" s="72" t="s">
        <v>797</v>
      </c>
      <c r="L85" s="641">
        <v>448</v>
      </c>
      <c r="M85" s="74">
        <v>240</v>
      </c>
      <c r="N85" s="116" t="s">
        <v>796</v>
      </c>
      <c r="O85" s="72" t="s">
        <v>845</v>
      </c>
      <c r="P85" s="72" t="s">
        <v>1416</v>
      </c>
      <c r="Q85" s="118" t="s">
        <v>810</v>
      </c>
      <c r="R85" s="118">
        <v>175</v>
      </c>
      <c r="S85" s="72" t="s">
        <v>831</v>
      </c>
      <c r="T85" s="72">
        <v>4</v>
      </c>
      <c r="U85" s="116" t="s">
        <v>1417</v>
      </c>
      <c r="V85" s="116" t="s">
        <v>796</v>
      </c>
      <c r="W85" s="117" t="s">
        <v>754</v>
      </c>
      <c r="X85" s="116" t="s">
        <v>812</v>
      </c>
      <c r="Y85" s="116" t="s">
        <v>806</v>
      </c>
      <c r="Z85" s="116" t="s">
        <v>796</v>
      </c>
      <c r="AA85" s="116" t="s">
        <v>776</v>
      </c>
      <c r="AB85" s="116" t="s">
        <v>784</v>
      </c>
      <c r="AC85" s="116" t="s">
        <v>792</v>
      </c>
      <c r="AD85" s="116" t="s">
        <v>797</v>
      </c>
      <c r="AE85" s="116"/>
      <c r="AF85" s="116"/>
      <c r="AG85" s="116"/>
      <c r="AH85" s="116"/>
      <c r="AI85" s="116"/>
      <c r="AJ85" s="116"/>
      <c r="AK85" s="116"/>
      <c r="AL85" s="116"/>
      <c r="AM85" s="116"/>
      <c r="AN85" s="116"/>
      <c r="AO85" s="116"/>
      <c r="AP85" s="117"/>
      <c r="AQ85" s="313"/>
    </row>
    <row r="86" spans="1:43" s="314" customFormat="1" ht="50.25" customHeight="1" x14ac:dyDescent="0.2">
      <c r="A86" s="71" t="s">
        <v>4</v>
      </c>
      <c r="B86" s="71" t="s">
        <v>1812</v>
      </c>
      <c r="C86" s="71" t="s">
        <v>97</v>
      </c>
      <c r="D86" s="303" t="s">
        <v>2260</v>
      </c>
      <c r="E86" s="72">
        <v>2547</v>
      </c>
      <c r="F86" s="72">
        <v>926</v>
      </c>
      <c r="G86" s="72">
        <v>98</v>
      </c>
      <c r="H86" s="72" t="s">
        <v>1817</v>
      </c>
      <c r="I86" s="92" t="s">
        <v>2161</v>
      </c>
      <c r="J86" s="72" t="s">
        <v>796</v>
      </c>
      <c r="K86" s="72" t="s">
        <v>796</v>
      </c>
      <c r="L86" s="641">
        <v>224.56</v>
      </c>
      <c r="M86" s="74">
        <v>45.12</v>
      </c>
      <c r="N86" s="116" t="s">
        <v>797</v>
      </c>
      <c r="O86" s="72"/>
      <c r="P86" s="72"/>
      <c r="Q86" s="72" t="s">
        <v>810</v>
      </c>
      <c r="R86" s="72">
        <v>104.324</v>
      </c>
      <c r="S86" s="72" t="s">
        <v>831</v>
      </c>
      <c r="T86" s="72">
        <v>1</v>
      </c>
      <c r="U86" s="116">
        <v>600</v>
      </c>
      <c r="V86" s="116" t="s">
        <v>796</v>
      </c>
      <c r="W86" s="116" t="s">
        <v>756</v>
      </c>
      <c r="X86" s="116" t="s">
        <v>812</v>
      </c>
      <c r="Y86" s="116" t="s">
        <v>806</v>
      </c>
      <c r="Z86" s="116" t="s">
        <v>796</v>
      </c>
      <c r="AA86" s="116" t="s">
        <v>776</v>
      </c>
      <c r="AB86" s="116" t="s">
        <v>786</v>
      </c>
      <c r="AC86" s="116" t="s">
        <v>791</v>
      </c>
      <c r="AD86" s="116" t="s">
        <v>797</v>
      </c>
      <c r="AE86" s="116"/>
      <c r="AF86" s="116"/>
      <c r="AG86" s="116"/>
      <c r="AH86" s="116"/>
      <c r="AI86" s="116"/>
      <c r="AJ86" s="116"/>
      <c r="AK86" s="116"/>
      <c r="AL86" s="116"/>
      <c r="AM86" s="116"/>
      <c r="AN86" s="116"/>
      <c r="AO86" s="116"/>
      <c r="AP86" s="117"/>
      <c r="AQ86" s="313"/>
    </row>
    <row r="87" spans="1:43" s="314" customFormat="1" ht="51" customHeight="1" x14ac:dyDescent="0.2">
      <c r="A87" s="71" t="s">
        <v>4</v>
      </c>
      <c r="B87" s="71" t="s">
        <v>352</v>
      </c>
      <c r="C87" s="71" t="s">
        <v>98</v>
      </c>
      <c r="D87" s="303" t="s">
        <v>523</v>
      </c>
      <c r="E87" s="72">
        <v>2262</v>
      </c>
      <c r="F87" s="72">
        <v>870</v>
      </c>
      <c r="G87" s="72">
        <v>25</v>
      </c>
      <c r="H87" s="72" t="s">
        <v>1797</v>
      </c>
      <c r="I87" s="92" t="s">
        <v>2161</v>
      </c>
      <c r="J87" s="72" t="s">
        <v>1522</v>
      </c>
      <c r="K87" s="72" t="s">
        <v>796</v>
      </c>
      <c r="L87" s="641">
        <v>187</v>
      </c>
      <c r="M87" s="74">
        <v>6.33</v>
      </c>
      <c r="N87" s="116" t="s">
        <v>797</v>
      </c>
      <c r="O87" s="72"/>
      <c r="P87" s="72"/>
      <c r="Q87" s="72" t="s">
        <v>809</v>
      </c>
      <c r="R87" s="72">
        <v>48.61</v>
      </c>
      <c r="S87" s="72" t="s">
        <v>836</v>
      </c>
      <c r="T87" s="72">
        <v>1</v>
      </c>
      <c r="U87" s="116" t="s">
        <v>1798</v>
      </c>
      <c r="V87" s="116" t="s">
        <v>796</v>
      </c>
      <c r="W87" s="116" t="s">
        <v>756</v>
      </c>
      <c r="X87" s="116" t="s">
        <v>811</v>
      </c>
      <c r="Y87" s="116" t="s">
        <v>2169</v>
      </c>
      <c r="Z87" s="116" t="s">
        <v>801</v>
      </c>
      <c r="AA87" s="116"/>
      <c r="AB87" s="116"/>
      <c r="AC87" s="116"/>
      <c r="AD87" s="116"/>
      <c r="AE87" s="116"/>
      <c r="AF87" s="116"/>
      <c r="AG87" s="116"/>
      <c r="AH87" s="116"/>
      <c r="AI87" s="116"/>
      <c r="AJ87" s="116"/>
      <c r="AK87" s="116"/>
      <c r="AL87" s="116"/>
      <c r="AM87" s="116"/>
      <c r="AN87" s="116"/>
      <c r="AO87" s="116"/>
      <c r="AP87" s="117" t="s">
        <v>1799</v>
      </c>
      <c r="AQ87" s="313"/>
    </row>
    <row r="88" spans="1:43" s="314" customFormat="1" ht="191.25" x14ac:dyDescent="0.2">
      <c r="A88" s="71" t="s">
        <v>4</v>
      </c>
      <c r="B88" s="58" t="s">
        <v>2410</v>
      </c>
      <c r="C88" s="71" t="s">
        <v>99</v>
      </c>
      <c r="D88" s="303" t="s">
        <v>2261</v>
      </c>
      <c r="E88" s="72">
        <v>4209</v>
      </c>
      <c r="F88" s="72">
        <v>2065</v>
      </c>
      <c r="G88" s="72">
        <v>97</v>
      </c>
      <c r="H88" s="72" t="s">
        <v>2064</v>
      </c>
      <c r="I88" s="92" t="s">
        <v>2161</v>
      </c>
      <c r="J88" s="72" t="s">
        <v>1464</v>
      </c>
      <c r="K88" s="72" t="s">
        <v>796</v>
      </c>
      <c r="L88" s="641">
        <v>368.13972602739727</v>
      </c>
      <c r="M88" s="74">
        <v>94.509589041095893</v>
      </c>
      <c r="N88" s="116" t="s">
        <v>797</v>
      </c>
      <c r="O88" s="72"/>
      <c r="P88" s="72"/>
      <c r="Q88" s="72" t="s">
        <v>2162</v>
      </c>
      <c r="R88" s="72">
        <v>200.07</v>
      </c>
      <c r="S88" s="72" t="s">
        <v>701</v>
      </c>
      <c r="T88" s="72">
        <v>4</v>
      </c>
      <c r="U88" s="117">
        <v>1500</v>
      </c>
      <c r="V88" s="116" t="s">
        <v>796</v>
      </c>
      <c r="W88" s="116" t="s">
        <v>756</v>
      </c>
      <c r="X88" s="116" t="s">
        <v>812</v>
      </c>
      <c r="Y88" s="116" t="s">
        <v>807</v>
      </c>
      <c r="Z88" s="116" t="s">
        <v>796</v>
      </c>
      <c r="AA88" s="116" t="s">
        <v>773</v>
      </c>
      <c r="AB88" s="116" t="s">
        <v>784</v>
      </c>
      <c r="AC88" s="116" t="s">
        <v>791</v>
      </c>
      <c r="AD88" s="116" t="s">
        <v>797</v>
      </c>
      <c r="AE88" s="116"/>
      <c r="AF88" s="116"/>
      <c r="AG88" s="116"/>
      <c r="AH88" s="116"/>
      <c r="AI88" s="116"/>
      <c r="AJ88" s="116"/>
      <c r="AK88" s="116"/>
      <c r="AL88" s="116"/>
      <c r="AM88" s="116"/>
      <c r="AN88" s="116"/>
      <c r="AO88" s="116"/>
      <c r="AP88" s="117" t="s">
        <v>2061</v>
      </c>
      <c r="AQ88" s="313"/>
    </row>
    <row r="89" spans="1:43" ht="76.5" customHeight="1" x14ac:dyDescent="0.2">
      <c r="A89" s="4" t="s">
        <v>6</v>
      </c>
      <c r="B89" s="84" t="s">
        <v>358</v>
      </c>
      <c r="C89" s="71" t="s">
        <v>100</v>
      </c>
      <c r="D89" s="162" t="s">
        <v>524</v>
      </c>
      <c r="E89" s="399">
        <v>5571</v>
      </c>
      <c r="F89" s="399">
        <v>5055</v>
      </c>
      <c r="G89" s="399">
        <v>516</v>
      </c>
      <c r="H89" s="122" t="s">
        <v>2077</v>
      </c>
      <c r="I89" s="123" t="s">
        <v>2161</v>
      </c>
      <c r="J89" s="122" t="s">
        <v>1403</v>
      </c>
      <c r="K89" s="122" t="s">
        <v>796</v>
      </c>
      <c r="L89" s="650">
        <v>1076</v>
      </c>
      <c r="M89" s="400">
        <v>328</v>
      </c>
      <c r="N89" s="114" t="s">
        <v>797</v>
      </c>
      <c r="O89" s="122"/>
      <c r="P89" s="122"/>
      <c r="Q89" s="122" t="s">
        <v>809</v>
      </c>
      <c r="R89" s="122">
        <v>517</v>
      </c>
      <c r="S89" s="122" t="s">
        <v>701</v>
      </c>
      <c r="T89" s="122">
        <v>1</v>
      </c>
      <c r="U89" s="114">
        <v>100</v>
      </c>
      <c r="V89" s="114" t="s">
        <v>796</v>
      </c>
      <c r="W89" s="114" t="s">
        <v>754</v>
      </c>
      <c r="X89" s="114" t="s">
        <v>812</v>
      </c>
      <c r="Y89" s="114" t="s">
        <v>807</v>
      </c>
      <c r="Z89" s="114" t="s">
        <v>796</v>
      </c>
      <c r="AA89" s="114" t="s">
        <v>778</v>
      </c>
      <c r="AB89" s="114" t="s">
        <v>784</v>
      </c>
      <c r="AC89" s="114" t="s">
        <v>791</v>
      </c>
      <c r="AD89" s="114" t="s">
        <v>797</v>
      </c>
      <c r="AO89" s="114" t="s">
        <v>2078</v>
      </c>
    </row>
    <row r="90" spans="1:43" ht="51" customHeight="1" x14ac:dyDescent="0.2">
      <c r="A90" s="4" t="s">
        <v>6</v>
      </c>
      <c r="B90" s="84" t="s">
        <v>358</v>
      </c>
      <c r="C90" s="71" t="s">
        <v>101</v>
      </c>
      <c r="D90" s="84" t="s">
        <v>525</v>
      </c>
      <c r="E90" s="399">
        <v>1110</v>
      </c>
      <c r="F90" s="399">
        <v>1053</v>
      </c>
      <c r="G90" s="399">
        <v>47</v>
      </c>
      <c r="H90" s="122" t="s">
        <v>2079</v>
      </c>
      <c r="I90" s="123" t="s">
        <v>2161</v>
      </c>
      <c r="J90" s="122" t="s">
        <v>1403</v>
      </c>
      <c r="K90" s="122" t="s">
        <v>796</v>
      </c>
      <c r="L90" s="650">
        <v>223</v>
      </c>
      <c r="M90" s="400">
        <v>17</v>
      </c>
      <c r="N90" s="114" t="s">
        <v>796</v>
      </c>
      <c r="O90" s="122"/>
      <c r="P90" s="122"/>
      <c r="Q90" s="122" t="s">
        <v>809</v>
      </c>
      <c r="R90" s="122">
        <v>80</v>
      </c>
      <c r="S90" s="122" t="s">
        <v>701</v>
      </c>
      <c r="T90" s="122">
        <v>1</v>
      </c>
      <c r="X90" s="114" t="s">
        <v>812</v>
      </c>
      <c r="Y90" s="114" t="s">
        <v>807</v>
      </c>
      <c r="Z90" s="114" t="s">
        <v>796</v>
      </c>
      <c r="AA90" s="114" t="s">
        <v>778</v>
      </c>
      <c r="AB90" s="114" t="s">
        <v>784</v>
      </c>
      <c r="AC90" s="114" t="s">
        <v>791</v>
      </c>
      <c r="AD90" s="114" t="s">
        <v>797</v>
      </c>
      <c r="AO90" s="114" t="s">
        <v>2078</v>
      </c>
    </row>
    <row r="91" spans="1:43" s="36" customFormat="1" ht="38.25" customHeight="1" x14ac:dyDescent="0.2">
      <c r="A91" s="96" t="s">
        <v>6</v>
      </c>
      <c r="B91" s="494" t="s">
        <v>328</v>
      </c>
      <c r="C91" s="117" t="s">
        <v>101</v>
      </c>
      <c r="D91" s="7" t="s">
        <v>526</v>
      </c>
      <c r="E91" s="117"/>
      <c r="F91" s="117"/>
      <c r="G91" s="117"/>
      <c r="H91" s="118"/>
      <c r="I91" s="80"/>
      <c r="J91" s="118"/>
      <c r="K91" s="118"/>
      <c r="L91" s="649"/>
      <c r="M91" s="121"/>
      <c r="N91" s="115"/>
      <c r="O91" s="118"/>
      <c r="P91" s="118"/>
      <c r="Q91" s="118"/>
      <c r="R91" s="118"/>
      <c r="S91" s="118"/>
      <c r="T91" s="118"/>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t="s">
        <v>1599</v>
      </c>
    </row>
    <row r="92" spans="1:43" s="314" customFormat="1" ht="201.75" customHeight="1" x14ac:dyDescent="0.2">
      <c r="A92" s="71" t="s">
        <v>6</v>
      </c>
      <c r="B92" s="71" t="s">
        <v>2437</v>
      </c>
      <c r="C92" s="71" t="s">
        <v>102</v>
      </c>
      <c r="D92" s="303" t="s">
        <v>2438</v>
      </c>
      <c r="E92" s="72">
        <v>41520</v>
      </c>
      <c r="F92" s="72">
        <v>14487</v>
      </c>
      <c r="G92" s="72">
        <v>1127</v>
      </c>
      <c r="H92" s="72" t="s">
        <v>1957</v>
      </c>
      <c r="I92" s="92" t="s">
        <v>2161</v>
      </c>
      <c r="J92" s="72" t="s">
        <v>2439</v>
      </c>
      <c r="K92" s="72" t="s">
        <v>1403</v>
      </c>
      <c r="L92" s="641">
        <v>3991</v>
      </c>
      <c r="M92" s="74">
        <v>2494</v>
      </c>
      <c r="N92" s="116" t="s">
        <v>797</v>
      </c>
      <c r="O92" s="72"/>
      <c r="P92" s="72"/>
      <c r="Q92" s="72" t="s">
        <v>2162</v>
      </c>
      <c r="R92" s="72">
        <v>584</v>
      </c>
      <c r="S92" s="118" t="s">
        <v>2181</v>
      </c>
      <c r="T92" s="72">
        <v>4</v>
      </c>
      <c r="U92" s="116">
        <v>5200</v>
      </c>
      <c r="V92" s="116" t="s">
        <v>1403</v>
      </c>
      <c r="W92" s="116" t="s">
        <v>754</v>
      </c>
      <c r="X92" s="116" t="s">
        <v>1854</v>
      </c>
      <c r="Y92" s="117" t="s">
        <v>805</v>
      </c>
      <c r="Z92" s="116" t="s">
        <v>801</v>
      </c>
      <c r="AA92" s="116"/>
      <c r="AB92" s="116"/>
      <c r="AC92" s="116"/>
      <c r="AD92" s="116" t="s">
        <v>1402</v>
      </c>
      <c r="AE92" s="116"/>
      <c r="AF92" s="116"/>
      <c r="AG92" s="116"/>
      <c r="AH92" s="116"/>
      <c r="AI92" s="116"/>
      <c r="AJ92" s="116"/>
      <c r="AK92" s="116"/>
      <c r="AL92" s="116"/>
      <c r="AM92" s="116"/>
      <c r="AN92" s="116"/>
      <c r="AO92" s="116" t="s">
        <v>2440</v>
      </c>
      <c r="AP92" s="117"/>
      <c r="AQ92" s="313"/>
    </row>
    <row r="93" spans="1:43" s="314" customFormat="1" ht="63.75" customHeight="1" x14ac:dyDescent="0.2">
      <c r="A93" s="71" t="s">
        <v>6</v>
      </c>
      <c r="B93" s="71" t="s">
        <v>1398</v>
      </c>
      <c r="C93" s="71" t="s">
        <v>103</v>
      </c>
      <c r="D93" s="303" t="s">
        <v>2431</v>
      </c>
      <c r="E93" s="118">
        <v>4445</v>
      </c>
      <c r="F93" s="118">
        <v>1453</v>
      </c>
      <c r="G93" s="118">
        <v>199</v>
      </c>
      <c r="H93" s="118" t="s">
        <v>2085</v>
      </c>
      <c r="I93" s="80" t="s">
        <v>2161</v>
      </c>
      <c r="J93" s="118" t="s">
        <v>1403</v>
      </c>
      <c r="K93" s="118" t="s">
        <v>796</v>
      </c>
      <c r="L93" s="648">
        <v>431</v>
      </c>
      <c r="M93" s="121">
        <v>198</v>
      </c>
      <c r="N93" s="117" t="s">
        <v>797</v>
      </c>
      <c r="O93" s="72"/>
      <c r="P93" s="118" t="s">
        <v>1402</v>
      </c>
      <c r="Q93" s="118" t="s">
        <v>2162</v>
      </c>
      <c r="R93" s="118">
        <v>70</v>
      </c>
      <c r="S93" s="118" t="s">
        <v>2181</v>
      </c>
      <c r="T93" s="118">
        <v>1</v>
      </c>
      <c r="U93" s="117">
        <v>2000</v>
      </c>
      <c r="V93" s="117" t="s">
        <v>796</v>
      </c>
      <c r="W93" s="117" t="s">
        <v>756</v>
      </c>
      <c r="X93" s="117" t="s">
        <v>813</v>
      </c>
      <c r="Y93" s="117" t="s">
        <v>806</v>
      </c>
      <c r="Z93" s="117" t="s">
        <v>801</v>
      </c>
      <c r="AA93" s="117"/>
      <c r="AB93" s="116"/>
      <c r="AC93" s="116"/>
      <c r="AD93" s="116"/>
      <c r="AE93" s="116"/>
      <c r="AF93" s="116"/>
      <c r="AG93" s="116"/>
      <c r="AH93" s="116"/>
      <c r="AI93" s="116"/>
      <c r="AJ93" s="116"/>
      <c r="AK93" s="116"/>
      <c r="AL93" s="116"/>
      <c r="AM93" s="116"/>
      <c r="AN93" s="116"/>
      <c r="AO93" s="116"/>
      <c r="AP93" s="117" t="s">
        <v>2432</v>
      </c>
      <c r="AQ93" s="313"/>
    </row>
    <row r="94" spans="1:43" s="314" customFormat="1" ht="156.75" customHeight="1" x14ac:dyDescent="0.2">
      <c r="A94" s="71" t="s">
        <v>6</v>
      </c>
      <c r="B94" s="71" t="s">
        <v>1398</v>
      </c>
      <c r="C94" s="71" t="s">
        <v>104</v>
      </c>
      <c r="D94" s="303" t="s">
        <v>2433</v>
      </c>
      <c r="E94" s="118">
        <v>11985</v>
      </c>
      <c r="F94" s="118">
        <v>4021</v>
      </c>
      <c r="G94" s="118">
        <v>417</v>
      </c>
      <c r="H94" s="118" t="s">
        <v>2086</v>
      </c>
      <c r="I94" s="80" t="s">
        <v>2161</v>
      </c>
      <c r="J94" s="118" t="s">
        <v>1403</v>
      </c>
      <c r="K94" s="118" t="s">
        <v>796</v>
      </c>
      <c r="L94" s="648">
        <v>1170</v>
      </c>
      <c r="M94" s="121">
        <v>261</v>
      </c>
      <c r="N94" s="117" t="s">
        <v>797</v>
      </c>
      <c r="O94" s="72"/>
      <c r="P94" s="118" t="s">
        <v>1402</v>
      </c>
      <c r="Q94" s="118" t="s">
        <v>2162</v>
      </c>
      <c r="R94" s="118">
        <v>220</v>
      </c>
      <c r="S94" s="118" t="s">
        <v>831</v>
      </c>
      <c r="T94" s="118">
        <v>5</v>
      </c>
      <c r="U94" s="117">
        <v>2610</v>
      </c>
      <c r="V94" s="117" t="s">
        <v>796</v>
      </c>
      <c r="W94" s="117" t="s">
        <v>756</v>
      </c>
      <c r="X94" s="117" t="s">
        <v>813</v>
      </c>
      <c r="Y94" s="117" t="s">
        <v>806</v>
      </c>
      <c r="Z94" s="117" t="s">
        <v>801</v>
      </c>
      <c r="AA94" s="117"/>
      <c r="AB94" s="116"/>
      <c r="AC94" s="116"/>
      <c r="AD94" s="116"/>
      <c r="AE94" s="116"/>
      <c r="AF94" s="117"/>
      <c r="AG94" s="116"/>
      <c r="AH94" s="116"/>
      <c r="AI94" s="117"/>
      <c r="AJ94" s="117"/>
      <c r="AK94" s="117"/>
      <c r="AL94" s="116"/>
      <c r="AM94" s="117"/>
      <c r="AN94" s="117"/>
      <c r="AO94" s="117"/>
      <c r="AP94" s="117" t="s">
        <v>2434</v>
      </c>
      <c r="AQ94" s="313"/>
    </row>
    <row r="95" spans="1:43" s="305" customFormat="1" ht="49.5" customHeight="1" x14ac:dyDescent="0.2">
      <c r="A95" s="4" t="s">
        <v>2</v>
      </c>
      <c r="B95" s="84" t="s">
        <v>361</v>
      </c>
      <c r="C95" s="71" t="s">
        <v>105</v>
      </c>
      <c r="D95" s="303" t="s">
        <v>527</v>
      </c>
      <c r="E95" s="72">
        <v>3369</v>
      </c>
      <c r="F95" s="72">
        <v>1037</v>
      </c>
      <c r="G95" s="72">
        <v>59</v>
      </c>
      <c r="H95" s="72" t="s">
        <v>1527</v>
      </c>
      <c r="I95" s="92" t="s">
        <v>2161</v>
      </c>
      <c r="J95" s="72" t="s">
        <v>1528</v>
      </c>
      <c r="K95" s="72" t="s">
        <v>796</v>
      </c>
      <c r="L95" s="641">
        <v>967.97</v>
      </c>
      <c r="M95" s="74">
        <v>55.07</v>
      </c>
      <c r="N95" s="116" t="s">
        <v>796</v>
      </c>
      <c r="O95" s="72"/>
      <c r="P95" s="72"/>
      <c r="Q95" s="72" t="s">
        <v>810</v>
      </c>
      <c r="R95" s="72">
        <v>178</v>
      </c>
      <c r="S95" s="72" t="s">
        <v>830</v>
      </c>
      <c r="T95" s="72">
        <v>8</v>
      </c>
      <c r="U95" s="116" t="s">
        <v>2200</v>
      </c>
      <c r="V95" s="116" t="s">
        <v>796</v>
      </c>
      <c r="W95" s="116" t="s">
        <v>754</v>
      </c>
      <c r="X95" s="116" t="s">
        <v>812</v>
      </c>
      <c r="Y95" s="116" t="s">
        <v>806</v>
      </c>
      <c r="Z95" s="116" t="s">
        <v>801</v>
      </c>
      <c r="AA95" s="116"/>
      <c r="AB95" s="116"/>
      <c r="AC95" s="116"/>
      <c r="AD95" s="116"/>
      <c r="AE95" s="116"/>
      <c r="AF95" s="116"/>
      <c r="AG95" s="116"/>
      <c r="AH95" s="116"/>
      <c r="AI95" s="116"/>
      <c r="AJ95" s="116"/>
      <c r="AK95" s="116"/>
      <c r="AL95" s="116"/>
      <c r="AM95" s="116"/>
      <c r="AN95" s="116"/>
      <c r="AO95" s="116"/>
      <c r="AP95" s="117"/>
      <c r="AQ95" s="304"/>
    </row>
    <row r="96" spans="1:43" s="305" customFormat="1" ht="63.75" customHeight="1" x14ac:dyDescent="0.2">
      <c r="A96" s="4" t="s">
        <v>2</v>
      </c>
      <c r="B96" s="84" t="s">
        <v>361</v>
      </c>
      <c r="C96" s="71" t="s">
        <v>106</v>
      </c>
      <c r="D96" s="303" t="s">
        <v>528</v>
      </c>
      <c r="E96" s="72">
        <v>7427</v>
      </c>
      <c r="F96" s="72">
        <v>2762</v>
      </c>
      <c r="G96" s="72">
        <v>195</v>
      </c>
      <c r="H96" s="72" t="s">
        <v>1529</v>
      </c>
      <c r="I96" s="92" t="s">
        <v>2161</v>
      </c>
      <c r="J96" s="72" t="s">
        <v>1528</v>
      </c>
      <c r="K96" s="72" t="s">
        <v>796</v>
      </c>
      <c r="L96" s="641">
        <v>764.47</v>
      </c>
      <c r="M96" s="74">
        <v>53.97</v>
      </c>
      <c r="N96" s="116" t="s">
        <v>796</v>
      </c>
      <c r="O96" s="72"/>
      <c r="P96" s="72"/>
      <c r="Q96" s="72" t="s">
        <v>810</v>
      </c>
      <c r="R96" s="146">
        <v>530.4</v>
      </c>
      <c r="S96" s="72" t="s">
        <v>831</v>
      </c>
      <c r="T96" s="72">
        <v>1</v>
      </c>
      <c r="U96" s="116" t="s">
        <v>2201</v>
      </c>
      <c r="V96" s="116" t="s">
        <v>796</v>
      </c>
      <c r="W96" s="116" t="s">
        <v>754</v>
      </c>
      <c r="X96" s="116" t="s">
        <v>812</v>
      </c>
      <c r="Y96" s="116" t="s">
        <v>806</v>
      </c>
      <c r="Z96" s="116" t="s">
        <v>801</v>
      </c>
      <c r="AA96" s="116"/>
      <c r="AB96" s="116"/>
      <c r="AC96" s="116"/>
      <c r="AD96" s="116"/>
      <c r="AE96" s="116"/>
      <c r="AF96" s="116"/>
      <c r="AG96" s="116"/>
      <c r="AH96" s="116"/>
      <c r="AI96" s="116"/>
      <c r="AJ96" s="116"/>
      <c r="AK96" s="116"/>
      <c r="AL96" s="116"/>
      <c r="AM96" s="116"/>
      <c r="AN96" s="116"/>
      <c r="AO96" s="116"/>
      <c r="AP96" s="117"/>
      <c r="AQ96" s="304"/>
    </row>
    <row r="97" spans="1:43" s="314" customFormat="1" ht="38.25" customHeight="1" x14ac:dyDescent="0.2">
      <c r="A97" s="71" t="s">
        <v>2</v>
      </c>
      <c r="B97" s="71" t="s">
        <v>364</v>
      </c>
      <c r="C97" s="71" t="s">
        <v>107</v>
      </c>
      <c r="D97" s="71" t="s">
        <v>529</v>
      </c>
      <c r="E97" s="72">
        <v>5624</v>
      </c>
      <c r="F97" s="72">
        <v>1446</v>
      </c>
      <c r="G97" s="72">
        <v>92</v>
      </c>
      <c r="H97" s="72" t="s">
        <v>1676</v>
      </c>
      <c r="I97" s="92" t="s">
        <v>2161</v>
      </c>
      <c r="J97" s="72">
        <v>0</v>
      </c>
      <c r="K97" s="72" t="s">
        <v>796</v>
      </c>
      <c r="L97" s="641">
        <v>315.86</v>
      </c>
      <c r="M97" s="74">
        <v>114.39</v>
      </c>
      <c r="N97" s="116" t="s">
        <v>796</v>
      </c>
      <c r="O97" s="72" t="s">
        <v>845</v>
      </c>
      <c r="P97" s="72" t="s">
        <v>1677</v>
      </c>
      <c r="Q97" s="72" t="s">
        <v>810</v>
      </c>
      <c r="R97" s="72">
        <v>200</v>
      </c>
      <c r="S97" s="72" t="s">
        <v>836</v>
      </c>
      <c r="T97" s="72">
        <v>6</v>
      </c>
      <c r="U97" s="116">
        <v>1200</v>
      </c>
      <c r="V97" s="116" t="s">
        <v>796</v>
      </c>
      <c r="W97" s="116" t="s">
        <v>754</v>
      </c>
      <c r="X97" s="116" t="s">
        <v>812</v>
      </c>
      <c r="Y97" s="116" t="s">
        <v>806</v>
      </c>
      <c r="Z97" s="116" t="s">
        <v>801</v>
      </c>
      <c r="AA97" s="116"/>
      <c r="AB97" s="116"/>
      <c r="AC97" s="116"/>
      <c r="AD97" s="116"/>
      <c r="AE97" s="116"/>
      <c r="AF97" s="116"/>
      <c r="AG97" s="116"/>
      <c r="AH97" s="116"/>
      <c r="AI97" s="116"/>
      <c r="AJ97" s="116"/>
      <c r="AK97" s="116"/>
      <c r="AL97" s="116"/>
      <c r="AM97" s="116"/>
      <c r="AN97" s="116"/>
      <c r="AO97" s="116"/>
      <c r="AP97" s="117"/>
      <c r="AQ97" s="313"/>
    </row>
    <row r="98" spans="1:43" s="305" customFormat="1" ht="39" customHeight="1" x14ac:dyDescent="0.2">
      <c r="A98" s="4" t="s">
        <v>2</v>
      </c>
      <c r="B98" s="84" t="s">
        <v>363</v>
      </c>
      <c r="C98" s="199" t="s">
        <v>107</v>
      </c>
      <c r="D98" s="84" t="s">
        <v>2443</v>
      </c>
      <c r="E98" s="116">
        <v>515</v>
      </c>
      <c r="F98" s="116">
        <v>160</v>
      </c>
      <c r="G98" s="116">
        <v>0</v>
      </c>
      <c r="H98" s="72" t="s">
        <v>2444</v>
      </c>
      <c r="I98" s="92" t="s">
        <v>2161</v>
      </c>
      <c r="J98" s="72" t="s">
        <v>2445</v>
      </c>
      <c r="K98" s="72" t="s">
        <v>796</v>
      </c>
      <c r="L98" s="641">
        <v>20.69</v>
      </c>
      <c r="M98" s="74">
        <v>0</v>
      </c>
      <c r="N98" s="116" t="s">
        <v>797</v>
      </c>
      <c r="O98" s="72"/>
      <c r="P98" s="72"/>
      <c r="Q98" s="72" t="s">
        <v>2162</v>
      </c>
      <c r="R98" s="72"/>
      <c r="S98" s="72"/>
      <c r="T98" s="72"/>
      <c r="U98" s="116"/>
      <c r="V98" s="116"/>
      <c r="W98" s="116"/>
      <c r="X98" s="116"/>
      <c r="Y98" s="116"/>
      <c r="Z98" s="116"/>
      <c r="AA98" s="116"/>
      <c r="AB98" s="116"/>
      <c r="AC98" s="116"/>
      <c r="AD98" s="116"/>
      <c r="AE98" s="116"/>
      <c r="AF98" s="116"/>
      <c r="AG98" s="116"/>
      <c r="AH98" s="116"/>
      <c r="AI98" s="116"/>
      <c r="AJ98" s="116"/>
      <c r="AK98" s="116"/>
      <c r="AL98" s="116"/>
      <c r="AM98" s="116"/>
      <c r="AN98" s="116"/>
      <c r="AO98" s="116"/>
      <c r="AP98" s="117"/>
      <c r="AQ98" s="304"/>
    </row>
    <row r="99" spans="1:43" s="305" customFormat="1" ht="125.25" customHeight="1" x14ac:dyDescent="0.2">
      <c r="A99" s="4" t="s">
        <v>2</v>
      </c>
      <c r="B99" s="84" t="s">
        <v>361</v>
      </c>
      <c r="C99" s="71" t="s">
        <v>108</v>
      </c>
      <c r="D99" s="303" t="s">
        <v>530</v>
      </c>
      <c r="E99" s="72">
        <v>24959</v>
      </c>
      <c r="F99" s="72">
        <v>9253</v>
      </c>
      <c r="G99" s="72">
        <v>632</v>
      </c>
      <c r="H99" s="72" t="s">
        <v>1530</v>
      </c>
      <c r="I99" s="92" t="s">
        <v>2190</v>
      </c>
      <c r="J99" s="72" t="s">
        <v>1528</v>
      </c>
      <c r="K99" s="72" t="s">
        <v>796</v>
      </c>
      <c r="L99" s="641">
        <v>2394.09</v>
      </c>
      <c r="M99" s="74">
        <v>163.52000000000001</v>
      </c>
      <c r="N99" s="116" t="s">
        <v>796</v>
      </c>
      <c r="O99" s="72" t="s">
        <v>825</v>
      </c>
      <c r="P99" s="72"/>
      <c r="Q99" s="72" t="s">
        <v>810</v>
      </c>
      <c r="R99" s="146">
        <v>441.4</v>
      </c>
      <c r="S99" s="72" t="s">
        <v>831</v>
      </c>
      <c r="T99" s="72">
        <v>20</v>
      </c>
      <c r="U99" s="116" t="s">
        <v>2202</v>
      </c>
      <c r="V99" s="116" t="s">
        <v>796</v>
      </c>
      <c r="W99" s="116" t="s">
        <v>754</v>
      </c>
      <c r="X99" s="116" t="s">
        <v>812</v>
      </c>
      <c r="Y99" s="116" t="s">
        <v>806</v>
      </c>
      <c r="Z99" s="116" t="s">
        <v>801</v>
      </c>
      <c r="AA99" s="116"/>
      <c r="AB99" s="116"/>
      <c r="AC99" s="116"/>
      <c r="AD99" s="116"/>
      <c r="AE99" s="116"/>
      <c r="AF99" s="116"/>
      <c r="AG99" s="116"/>
      <c r="AH99" s="116"/>
      <c r="AI99" s="116"/>
      <c r="AJ99" s="116"/>
      <c r="AK99" s="116"/>
      <c r="AL99" s="116"/>
      <c r="AM99" s="116"/>
      <c r="AN99" s="116"/>
      <c r="AO99" s="116"/>
      <c r="AP99" s="117" t="s">
        <v>1531</v>
      </c>
      <c r="AQ99" s="304"/>
    </row>
    <row r="100" spans="1:43" s="305" customFormat="1" ht="255" x14ac:dyDescent="0.2">
      <c r="A100" s="71" t="s">
        <v>2</v>
      </c>
      <c r="B100" s="73" t="s">
        <v>361</v>
      </c>
      <c r="C100" s="71" t="s">
        <v>109</v>
      </c>
      <c r="D100" s="303" t="s">
        <v>2262</v>
      </c>
      <c r="E100" s="72">
        <v>12332</v>
      </c>
      <c r="F100" s="72">
        <v>4512</v>
      </c>
      <c r="G100" s="72">
        <v>654</v>
      </c>
      <c r="H100" s="72" t="s">
        <v>1532</v>
      </c>
      <c r="I100" s="92" t="s">
        <v>2161</v>
      </c>
      <c r="J100" s="72" t="s">
        <v>1528</v>
      </c>
      <c r="K100" s="72" t="s">
        <v>796</v>
      </c>
      <c r="L100" s="641">
        <v>2233.83</v>
      </c>
      <c r="M100" s="74">
        <v>323.79000000000002</v>
      </c>
      <c r="N100" s="116" t="s">
        <v>796</v>
      </c>
      <c r="O100" s="72"/>
      <c r="P100" s="72"/>
      <c r="Q100" s="72" t="s">
        <v>810</v>
      </c>
      <c r="R100" s="146">
        <v>185.8</v>
      </c>
      <c r="S100" s="72" t="s">
        <v>831</v>
      </c>
      <c r="T100" s="72">
        <v>25</v>
      </c>
      <c r="U100" s="116" t="s">
        <v>2203</v>
      </c>
      <c r="V100" s="116" t="s">
        <v>796</v>
      </c>
      <c r="W100" s="116" t="s">
        <v>754</v>
      </c>
      <c r="X100" s="116" t="s">
        <v>812</v>
      </c>
      <c r="Y100" s="116" t="s">
        <v>806</v>
      </c>
      <c r="Z100" s="116"/>
      <c r="AA100" s="116"/>
      <c r="AB100" s="116"/>
      <c r="AC100" s="116"/>
      <c r="AD100" s="116"/>
      <c r="AE100" s="116"/>
      <c r="AF100" s="116"/>
      <c r="AG100" s="116"/>
      <c r="AH100" s="116"/>
      <c r="AI100" s="116"/>
      <c r="AJ100" s="116"/>
      <c r="AK100" s="116"/>
      <c r="AL100" s="116"/>
      <c r="AM100" s="116"/>
      <c r="AN100" s="116"/>
      <c r="AO100" s="116"/>
      <c r="AP100" s="117"/>
      <c r="AQ100" s="304"/>
    </row>
    <row r="101" spans="1:43" s="305" customFormat="1" ht="38.25" customHeight="1" x14ac:dyDescent="0.2">
      <c r="A101" s="4" t="s">
        <v>2</v>
      </c>
      <c r="B101" s="84" t="s">
        <v>361</v>
      </c>
      <c r="C101" s="71" t="s">
        <v>110</v>
      </c>
      <c r="D101" s="303" t="s">
        <v>531</v>
      </c>
      <c r="E101" s="72">
        <v>1458</v>
      </c>
      <c r="F101" s="72">
        <v>264</v>
      </c>
      <c r="G101" s="72">
        <v>3</v>
      </c>
      <c r="H101" s="72" t="s">
        <v>1533</v>
      </c>
      <c r="I101" s="92" t="s">
        <v>2161</v>
      </c>
      <c r="J101" s="72" t="s">
        <v>1528</v>
      </c>
      <c r="K101" s="72" t="s">
        <v>796</v>
      </c>
      <c r="L101" s="641">
        <v>404.62</v>
      </c>
      <c r="M101" s="74">
        <v>4.5999999999999996</v>
      </c>
      <c r="N101" s="116" t="s">
        <v>796</v>
      </c>
      <c r="O101" s="72"/>
      <c r="P101" s="72"/>
      <c r="Q101" s="72" t="s">
        <v>810</v>
      </c>
      <c r="R101" s="146">
        <v>65.7</v>
      </c>
      <c r="S101" s="72" t="s">
        <v>701</v>
      </c>
      <c r="T101" s="72">
        <v>2</v>
      </c>
      <c r="U101" s="116" t="s">
        <v>2204</v>
      </c>
      <c r="V101" s="116" t="s">
        <v>796</v>
      </c>
      <c r="W101" s="116" t="s">
        <v>756</v>
      </c>
      <c r="X101" s="116" t="s">
        <v>812</v>
      </c>
      <c r="Y101" s="116" t="s">
        <v>806</v>
      </c>
      <c r="Z101" s="116" t="s">
        <v>801</v>
      </c>
      <c r="AA101" s="116"/>
      <c r="AB101" s="116"/>
      <c r="AC101" s="116"/>
      <c r="AD101" s="116"/>
      <c r="AE101" s="116"/>
      <c r="AF101" s="116"/>
      <c r="AG101" s="116"/>
      <c r="AH101" s="116"/>
      <c r="AI101" s="116"/>
      <c r="AJ101" s="116"/>
      <c r="AK101" s="116"/>
      <c r="AL101" s="116"/>
      <c r="AM101" s="116"/>
      <c r="AN101" s="116"/>
      <c r="AO101" s="116"/>
      <c r="AP101" s="117"/>
      <c r="AQ101" s="304"/>
    </row>
    <row r="102" spans="1:43" s="305" customFormat="1" ht="38.25" customHeight="1" x14ac:dyDescent="0.2">
      <c r="A102" s="4" t="s">
        <v>2</v>
      </c>
      <c r="B102" s="84" t="s">
        <v>361</v>
      </c>
      <c r="C102" s="71" t="s">
        <v>111</v>
      </c>
      <c r="D102" s="303" t="s">
        <v>2263</v>
      </c>
      <c r="E102" s="72">
        <v>75</v>
      </c>
      <c r="F102" s="72">
        <v>33</v>
      </c>
      <c r="G102" s="72">
        <v>2</v>
      </c>
      <c r="H102" s="72" t="s">
        <v>1534</v>
      </c>
      <c r="I102" s="92" t="s">
        <v>2161</v>
      </c>
      <c r="J102" s="72" t="s">
        <v>1535</v>
      </c>
      <c r="K102" s="72" t="s">
        <v>796</v>
      </c>
      <c r="L102" s="641">
        <v>28.94</v>
      </c>
      <c r="M102" s="74">
        <v>1.75</v>
      </c>
      <c r="N102" s="116" t="s">
        <v>796</v>
      </c>
      <c r="O102" s="72"/>
      <c r="P102" s="72"/>
      <c r="Q102" s="72" t="s">
        <v>810</v>
      </c>
      <c r="R102" s="146">
        <v>6.5</v>
      </c>
      <c r="S102" s="72" t="s">
        <v>830</v>
      </c>
      <c r="T102" s="72">
        <v>1</v>
      </c>
      <c r="U102" s="116" t="s">
        <v>2205</v>
      </c>
      <c r="V102" s="116" t="s">
        <v>796</v>
      </c>
      <c r="W102" s="116" t="s">
        <v>756</v>
      </c>
      <c r="X102" s="116" t="s">
        <v>812</v>
      </c>
      <c r="Y102" s="116" t="s">
        <v>806</v>
      </c>
      <c r="Z102" s="116" t="s">
        <v>801</v>
      </c>
      <c r="AA102" s="116"/>
      <c r="AB102" s="116"/>
      <c r="AC102" s="116"/>
      <c r="AD102" s="116"/>
      <c r="AE102" s="116"/>
      <c r="AF102" s="116"/>
      <c r="AG102" s="116"/>
      <c r="AH102" s="116"/>
      <c r="AI102" s="116"/>
      <c r="AJ102" s="116"/>
      <c r="AK102" s="116"/>
      <c r="AL102" s="116"/>
      <c r="AM102" s="116"/>
      <c r="AN102" s="116"/>
      <c r="AO102" s="116"/>
      <c r="AP102" s="117"/>
      <c r="AQ102" s="304"/>
    </row>
    <row r="103" spans="1:43" s="36" customFormat="1" ht="39" customHeight="1" x14ac:dyDescent="0.2">
      <c r="A103" s="96" t="s">
        <v>2</v>
      </c>
      <c r="B103" s="77" t="s">
        <v>362</v>
      </c>
      <c r="C103" s="156" t="s">
        <v>112</v>
      </c>
      <c r="D103" s="77" t="s">
        <v>532</v>
      </c>
      <c r="E103" s="118">
        <v>946</v>
      </c>
      <c r="F103" s="118"/>
      <c r="G103" s="118"/>
      <c r="H103" s="118"/>
      <c r="I103" s="80" t="s">
        <v>2161</v>
      </c>
      <c r="J103" s="118" t="s">
        <v>1402</v>
      </c>
      <c r="K103" s="118" t="s">
        <v>796</v>
      </c>
      <c r="L103" s="648">
        <v>109.31</v>
      </c>
      <c r="M103" s="121"/>
      <c r="N103" s="115"/>
      <c r="O103" s="118"/>
      <c r="P103" s="118"/>
      <c r="Q103" s="118"/>
      <c r="R103" s="118"/>
      <c r="S103" s="118"/>
      <c r="T103" s="118"/>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t="s">
        <v>2688</v>
      </c>
    </row>
    <row r="104" spans="1:43" s="36" customFormat="1" ht="51.75" customHeight="1" x14ac:dyDescent="0.2">
      <c r="A104" s="96" t="s">
        <v>2</v>
      </c>
      <c r="B104" s="77" t="s">
        <v>362</v>
      </c>
      <c r="C104" s="156" t="s">
        <v>113</v>
      </c>
      <c r="D104" s="160" t="s">
        <v>533</v>
      </c>
      <c r="E104" s="118">
        <v>6699</v>
      </c>
      <c r="F104" s="118"/>
      <c r="G104" s="118"/>
      <c r="H104" s="118"/>
      <c r="I104" s="80" t="s">
        <v>2161</v>
      </c>
      <c r="J104" s="118" t="s">
        <v>1402</v>
      </c>
      <c r="K104" s="118" t="s">
        <v>796</v>
      </c>
      <c r="L104" s="648">
        <v>135.77000000000001</v>
      </c>
      <c r="M104" s="121"/>
      <c r="N104" s="115"/>
      <c r="O104" s="118"/>
      <c r="P104" s="118"/>
      <c r="Q104" s="118"/>
      <c r="R104" s="118"/>
      <c r="S104" s="118"/>
      <c r="T104" s="118"/>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t="s">
        <v>2688</v>
      </c>
    </row>
    <row r="105" spans="1:43" s="305" customFormat="1" ht="51" customHeight="1" x14ac:dyDescent="0.2">
      <c r="A105" s="4" t="s">
        <v>2</v>
      </c>
      <c r="B105" s="84" t="s">
        <v>363</v>
      </c>
      <c r="C105" s="71" t="s">
        <v>113</v>
      </c>
      <c r="D105" s="303" t="s">
        <v>534</v>
      </c>
      <c r="E105" s="116">
        <v>5488</v>
      </c>
      <c r="F105" s="116">
        <v>2249</v>
      </c>
      <c r="G105" s="116">
        <v>169</v>
      </c>
      <c r="H105" s="72" t="s">
        <v>2446</v>
      </c>
      <c r="I105" s="92" t="s">
        <v>2161</v>
      </c>
      <c r="J105" s="72" t="s">
        <v>2447</v>
      </c>
      <c r="K105" s="72" t="s">
        <v>1464</v>
      </c>
      <c r="L105" s="641">
        <v>479.03</v>
      </c>
      <c r="M105" s="74">
        <v>115.11</v>
      </c>
      <c r="N105" s="116" t="s">
        <v>797</v>
      </c>
      <c r="O105" s="72"/>
      <c r="P105" s="72"/>
      <c r="Q105" s="72" t="s">
        <v>2162</v>
      </c>
      <c r="R105" s="72"/>
      <c r="S105" s="72"/>
      <c r="T105" s="72"/>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7"/>
      <c r="AQ105" s="304"/>
    </row>
    <row r="106" spans="1:43" s="301" customFormat="1" ht="90.75" customHeight="1" x14ac:dyDescent="0.2">
      <c r="A106" s="82" t="s">
        <v>2</v>
      </c>
      <c r="B106" s="71" t="s">
        <v>362</v>
      </c>
      <c r="C106" s="82" t="s">
        <v>114</v>
      </c>
      <c r="D106" s="71" t="s">
        <v>2749</v>
      </c>
      <c r="E106" s="133">
        <v>2968</v>
      </c>
      <c r="F106" s="133">
        <v>908</v>
      </c>
      <c r="G106" s="133">
        <v>46</v>
      </c>
      <c r="H106" s="133" t="s">
        <v>2747</v>
      </c>
      <c r="I106" s="133" t="s">
        <v>799</v>
      </c>
      <c r="J106" s="133" t="s">
        <v>1537</v>
      </c>
      <c r="K106" s="133" t="s">
        <v>796</v>
      </c>
      <c r="L106" s="135">
        <v>297.36</v>
      </c>
      <c r="M106" s="135">
        <v>18.440000000000001</v>
      </c>
      <c r="N106" s="420" t="s">
        <v>797</v>
      </c>
      <c r="O106" s="133"/>
      <c r="P106" s="133"/>
      <c r="Q106" s="133" t="s">
        <v>809</v>
      </c>
      <c r="R106" s="133">
        <v>50</v>
      </c>
      <c r="S106" s="133" t="s">
        <v>835</v>
      </c>
      <c r="T106" s="133">
        <v>5</v>
      </c>
      <c r="U106" s="420" t="s">
        <v>2748</v>
      </c>
      <c r="V106" s="420" t="s">
        <v>796</v>
      </c>
      <c r="W106" s="145" t="s">
        <v>756</v>
      </c>
      <c r="X106" s="145" t="s">
        <v>812</v>
      </c>
      <c r="Y106" s="145" t="s">
        <v>807</v>
      </c>
      <c r="Z106" s="145" t="s">
        <v>801</v>
      </c>
      <c r="AP106" s="64"/>
      <c r="AQ106" s="64"/>
    </row>
    <row r="107" spans="1:43" ht="86.25" customHeight="1" x14ac:dyDescent="0.2">
      <c r="A107" s="82" t="s">
        <v>2</v>
      </c>
      <c r="B107" s="71" t="s">
        <v>362</v>
      </c>
      <c r="C107" s="82" t="s">
        <v>2743</v>
      </c>
      <c r="D107" s="71" t="s">
        <v>2744</v>
      </c>
      <c r="E107" s="133">
        <v>13382</v>
      </c>
      <c r="F107" s="133">
        <v>5360</v>
      </c>
      <c r="G107" s="678">
        <v>470</v>
      </c>
      <c r="H107" s="133" t="s">
        <v>2745</v>
      </c>
      <c r="I107" s="133" t="s">
        <v>799</v>
      </c>
      <c r="J107" s="133" t="s">
        <v>1537</v>
      </c>
      <c r="K107" s="133" t="s">
        <v>796</v>
      </c>
      <c r="L107" s="135">
        <v>1354.98</v>
      </c>
      <c r="M107" s="135">
        <v>324.11</v>
      </c>
      <c r="N107" s="420" t="s">
        <v>797</v>
      </c>
      <c r="O107" s="133"/>
      <c r="P107" s="133"/>
      <c r="Q107" s="133" t="s">
        <v>809</v>
      </c>
      <c r="R107" s="133">
        <v>460</v>
      </c>
      <c r="S107" s="133" t="s">
        <v>835</v>
      </c>
      <c r="T107" s="133">
        <v>31</v>
      </c>
      <c r="U107" s="420" t="s">
        <v>2746</v>
      </c>
      <c r="V107" s="420" t="s">
        <v>796</v>
      </c>
      <c r="W107" s="679" t="s">
        <v>756</v>
      </c>
      <c r="X107" s="679" t="s">
        <v>812</v>
      </c>
      <c r="Y107" s="679" t="s">
        <v>807</v>
      </c>
      <c r="Z107" s="679" t="s">
        <v>801</v>
      </c>
      <c r="AA107" s="3"/>
      <c r="AB107" s="3"/>
      <c r="AC107" s="3"/>
      <c r="AD107" s="3"/>
      <c r="AE107" s="3"/>
      <c r="AF107" s="3"/>
      <c r="AG107" s="3"/>
      <c r="AH107" s="3"/>
      <c r="AI107" s="3"/>
      <c r="AJ107" s="3"/>
      <c r="AK107" s="3"/>
      <c r="AL107" s="3"/>
      <c r="AM107" s="3"/>
      <c r="AN107" s="3"/>
      <c r="AO107" s="3"/>
      <c r="AP107" s="36"/>
    </row>
    <row r="108" spans="1:43" s="328" customFormat="1" ht="300.75" customHeight="1" x14ac:dyDescent="0.2">
      <c r="A108" s="179" t="s">
        <v>2</v>
      </c>
      <c r="B108" s="67" t="s">
        <v>361</v>
      </c>
      <c r="C108" s="131" t="s">
        <v>115</v>
      </c>
      <c r="D108" s="67" t="s">
        <v>535</v>
      </c>
      <c r="E108" s="92">
        <v>28903</v>
      </c>
      <c r="F108" s="92">
        <v>10085</v>
      </c>
      <c r="G108" s="92">
        <v>1106</v>
      </c>
      <c r="H108" s="92" t="s">
        <v>1536</v>
      </c>
      <c r="I108" s="92" t="s">
        <v>2161</v>
      </c>
      <c r="J108" s="92" t="s">
        <v>1535</v>
      </c>
      <c r="K108" s="92" t="s">
        <v>796</v>
      </c>
      <c r="L108" s="642">
        <v>1659.49</v>
      </c>
      <c r="M108" s="93">
        <v>181.99</v>
      </c>
      <c r="N108" s="116" t="s">
        <v>796</v>
      </c>
      <c r="O108" s="92"/>
      <c r="P108" s="92"/>
      <c r="Q108" s="92" t="s">
        <v>810</v>
      </c>
      <c r="R108" s="281">
        <v>627.20000000000005</v>
      </c>
      <c r="S108" s="92" t="s">
        <v>831</v>
      </c>
      <c r="T108" s="92">
        <v>1</v>
      </c>
      <c r="U108" s="116" t="s">
        <v>2339</v>
      </c>
      <c r="V108" s="116" t="s">
        <v>796</v>
      </c>
      <c r="W108" s="116" t="s">
        <v>754</v>
      </c>
      <c r="X108" s="116" t="s">
        <v>812</v>
      </c>
      <c r="Y108" s="116" t="s">
        <v>806</v>
      </c>
      <c r="Z108" s="116" t="s">
        <v>801</v>
      </c>
      <c r="AA108" s="116"/>
      <c r="AB108" s="116"/>
      <c r="AC108" s="116"/>
      <c r="AD108" s="116"/>
      <c r="AE108" s="116"/>
      <c r="AF108" s="116"/>
      <c r="AG108" s="116"/>
      <c r="AH108" s="116"/>
      <c r="AI108" s="116"/>
      <c r="AJ108" s="116"/>
      <c r="AK108" s="116"/>
      <c r="AL108" s="116"/>
      <c r="AM108" s="116"/>
      <c r="AN108" s="116"/>
      <c r="AO108" s="116"/>
      <c r="AP108" s="117"/>
      <c r="AQ108" s="320"/>
    </row>
    <row r="109" spans="1:43" ht="36.75" customHeight="1" x14ac:dyDescent="0.2">
      <c r="A109" s="4" t="s">
        <v>9</v>
      </c>
      <c r="B109" s="5" t="s">
        <v>365</v>
      </c>
      <c r="C109" s="71" t="s">
        <v>116</v>
      </c>
      <c r="D109" s="5" t="s">
        <v>536</v>
      </c>
      <c r="E109" s="72">
        <v>960</v>
      </c>
      <c r="F109" s="72">
        <v>649</v>
      </c>
      <c r="G109" s="72">
        <v>26</v>
      </c>
      <c r="H109" s="71" t="s">
        <v>116</v>
      </c>
      <c r="I109" s="92" t="s">
        <v>2161</v>
      </c>
      <c r="J109" s="72"/>
      <c r="K109" s="72" t="s">
        <v>797</v>
      </c>
      <c r="L109" s="641">
        <v>77.900000000000006</v>
      </c>
      <c r="M109" s="74">
        <v>158</v>
      </c>
      <c r="N109" s="114" t="s">
        <v>796</v>
      </c>
      <c r="O109" s="72" t="s">
        <v>821</v>
      </c>
      <c r="P109" s="72"/>
      <c r="Q109" s="72" t="s">
        <v>2162</v>
      </c>
      <c r="R109" s="72">
        <v>74</v>
      </c>
      <c r="S109" s="72" t="s">
        <v>831</v>
      </c>
      <c r="T109" s="72">
        <v>2</v>
      </c>
      <c r="V109" s="114" t="s">
        <v>796</v>
      </c>
      <c r="W109" s="114" t="s">
        <v>756</v>
      </c>
      <c r="X109" s="114" t="s">
        <v>812</v>
      </c>
      <c r="Y109" s="114" t="s">
        <v>806</v>
      </c>
      <c r="Z109" s="114" t="s">
        <v>796</v>
      </c>
      <c r="AA109" s="114" t="s">
        <v>775</v>
      </c>
      <c r="AB109" s="114" t="s">
        <v>785</v>
      </c>
      <c r="AC109" s="114" t="s">
        <v>791</v>
      </c>
      <c r="AD109" s="114" t="s">
        <v>796</v>
      </c>
      <c r="AE109" s="114" t="s">
        <v>735</v>
      </c>
      <c r="AH109" s="114" t="s">
        <v>802</v>
      </c>
    </row>
    <row r="110" spans="1:43" s="314" customFormat="1" ht="36" customHeight="1" x14ac:dyDescent="0.2">
      <c r="A110" s="71" t="s">
        <v>9</v>
      </c>
      <c r="B110" s="71" t="s">
        <v>366</v>
      </c>
      <c r="C110" s="71" t="s">
        <v>117</v>
      </c>
      <c r="D110" s="303" t="s">
        <v>2463</v>
      </c>
      <c r="E110" s="72">
        <v>406</v>
      </c>
      <c r="F110" s="72">
        <v>207</v>
      </c>
      <c r="G110" s="72">
        <v>2</v>
      </c>
      <c r="H110" s="72" t="s">
        <v>2464</v>
      </c>
      <c r="I110" s="92" t="s">
        <v>2459</v>
      </c>
      <c r="J110" s="72"/>
      <c r="K110" s="72" t="s">
        <v>796</v>
      </c>
      <c r="L110" s="641">
        <v>28.62</v>
      </c>
      <c r="M110" s="74"/>
      <c r="N110" s="116" t="s">
        <v>796</v>
      </c>
      <c r="O110" s="72"/>
      <c r="P110" s="72" t="s">
        <v>2465</v>
      </c>
      <c r="Q110" s="72" t="s">
        <v>810</v>
      </c>
      <c r="R110" s="72">
        <v>10</v>
      </c>
      <c r="S110" s="72" t="s">
        <v>836</v>
      </c>
      <c r="T110" s="72">
        <v>1</v>
      </c>
      <c r="U110" s="116">
        <v>200</v>
      </c>
      <c r="V110" s="116" t="s">
        <v>796</v>
      </c>
      <c r="W110" s="116" t="s">
        <v>756</v>
      </c>
      <c r="X110" s="116" t="s">
        <v>812</v>
      </c>
      <c r="Y110" s="116" t="s">
        <v>2169</v>
      </c>
      <c r="Z110" s="116" t="s">
        <v>796</v>
      </c>
      <c r="AA110" s="116"/>
      <c r="AB110" s="116"/>
      <c r="AC110" s="116"/>
      <c r="AD110" s="116"/>
      <c r="AE110" s="116"/>
      <c r="AF110" s="116"/>
      <c r="AG110" s="116"/>
      <c r="AH110" s="116"/>
      <c r="AI110" s="116"/>
      <c r="AJ110" s="116"/>
      <c r="AK110" s="116"/>
      <c r="AL110" s="116"/>
      <c r="AM110" s="116"/>
      <c r="AN110" s="116"/>
      <c r="AO110" s="116"/>
      <c r="AP110" s="397" t="s">
        <v>2466</v>
      </c>
      <c r="AQ110" s="313"/>
    </row>
    <row r="111" spans="1:43" s="314" customFormat="1" ht="76.5" customHeight="1" x14ac:dyDescent="0.2">
      <c r="A111" s="71" t="s">
        <v>9</v>
      </c>
      <c r="B111" s="71" t="s">
        <v>367</v>
      </c>
      <c r="C111" s="71" t="s">
        <v>118</v>
      </c>
      <c r="D111" s="71" t="s">
        <v>537</v>
      </c>
      <c r="E111" s="72">
        <f>6575+12</f>
        <v>6587</v>
      </c>
      <c r="F111" s="72">
        <v>2295</v>
      </c>
      <c r="G111" s="92">
        <v>308</v>
      </c>
      <c r="H111" s="71" t="s">
        <v>2140</v>
      </c>
      <c r="I111" s="92" t="s">
        <v>2161</v>
      </c>
      <c r="J111" s="72"/>
      <c r="K111" s="72" t="s">
        <v>796</v>
      </c>
      <c r="L111" s="641">
        <v>658.63</v>
      </c>
      <c r="M111" s="74"/>
      <c r="N111" s="72" t="s">
        <v>796</v>
      </c>
      <c r="O111" s="72" t="s">
        <v>823</v>
      </c>
      <c r="P111" s="72"/>
      <c r="Q111" s="72" t="s">
        <v>810</v>
      </c>
      <c r="R111" s="72">
        <v>55</v>
      </c>
      <c r="S111" s="72" t="s">
        <v>2179</v>
      </c>
      <c r="T111" s="72">
        <v>3</v>
      </c>
      <c r="U111" s="72">
        <v>1600</v>
      </c>
      <c r="V111" s="72" t="s">
        <v>796</v>
      </c>
      <c r="W111" s="72" t="s">
        <v>2178</v>
      </c>
      <c r="X111" s="72" t="s">
        <v>812</v>
      </c>
      <c r="Y111" s="92"/>
      <c r="Z111" s="72"/>
      <c r="AA111" s="116"/>
      <c r="AB111" s="116"/>
      <c r="AC111" s="116"/>
      <c r="AD111" s="116"/>
      <c r="AE111" s="116"/>
      <c r="AF111" s="116"/>
      <c r="AG111" s="116"/>
      <c r="AH111" s="116"/>
      <c r="AI111" s="116"/>
      <c r="AJ111" s="116"/>
      <c r="AK111" s="116"/>
      <c r="AL111" s="116"/>
      <c r="AM111" s="116"/>
      <c r="AN111" s="116"/>
      <c r="AO111" s="116"/>
      <c r="AP111" s="72" t="s">
        <v>2141</v>
      </c>
      <c r="AQ111" s="313"/>
    </row>
    <row r="112" spans="1:43" s="314" customFormat="1" ht="38.25" customHeight="1" x14ac:dyDescent="0.2">
      <c r="A112" s="71" t="s">
        <v>9</v>
      </c>
      <c r="B112" s="71" t="s">
        <v>367</v>
      </c>
      <c r="C112" s="71" t="s">
        <v>119</v>
      </c>
      <c r="D112" s="387" t="s">
        <v>2264</v>
      </c>
      <c r="E112" s="72">
        <v>485</v>
      </c>
      <c r="F112" s="72">
        <v>178</v>
      </c>
      <c r="G112" s="72">
        <v>3</v>
      </c>
      <c r="H112" s="71" t="s">
        <v>2142</v>
      </c>
      <c r="I112" s="92" t="s">
        <v>2161</v>
      </c>
      <c r="J112" s="72"/>
      <c r="K112" s="72" t="s">
        <v>796</v>
      </c>
      <c r="L112" s="641">
        <v>48.58</v>
      </c>
      <c r="M112" s="74"/>
      <c r="N112" s="72" t="s">
        <v>796</v>
      </c>
      <c r="O112" s="72" t="s">
        <v>823</v>
      </c>
      <c r="P112" s="72"/>
      <c r="Q112" s="72" t="s">
        <v>810</v>
      </c>
      <c r="R112" s="72">
        <v>22</v>
      </c>
      <c r="S112" s="72" t="s">
        <v>829</v>
      </c>
      <c r="T112" s="72"/>
      <c r="U112" s="72"/>
      <c r="V112" s="72" t="s">
        <v>796</v>
      </c>
      <c r="W112" s="72" t="s">
        <v>1422</v>
      </c>
      <c r="X112" s="72" t="s">
        <v>812</v>
      </c>
      <c r="Y112" s="92"/>
      <c r="Z112" s="72"/>
      <c r="AA112" s="116"/>
      <c r="AB112" s="116"/>
      <c r="AC112" s="116"/>
      <c r="AD112" s="116"/>
      <c r="AE112" s="116"/>
      <c r="AF112" s="116"/>
      <c r="AG112" s="116"/>
      <c r="AH112" s="116"/>
      <c r="AI112" s="116"/>
      <c r="AJ112" s="116"/>
      <c r="AK112" s="116"/>
      <c r="AL112" s="116"/>
      <c r="AM112" s="116"/>
      <c r="AN112" s="116"/>
      <c r="AO112" s="116"/>
      <c r="AP112" s="117"/>
      <c r="AQ112" s="313"/>
    </row>
    <row r="113" spans="1:43" s="314" customFormat="1" ht="38.25" customHeight="1" x14ac:dyDescent="0.2">
      <c r="A113" s="71" t="s">
        <v>9</v>
      </c>
      <c r="B113" s="71" t="s">
        <v>366</v>
      </c>
      <c r="C113" s="71" t="s">
        <v>120</v>
      </c>
      <c r="D113" s="387" t="s">
        <v>538</v>
      </c>
      <c r="E113" s="72">
        <v>941</v>
      </c>
      <c r="F113" s="72">
        <v>80</v>
      </c>
      <c r="G113" s="72">
        <v>2</v>
      </c>
      <c r="H113" s="72" t="s">
        <v>2467</v>
      </c>
      <c r="I113" s="92" t="s">
        <v>798</v>
      </c>
      <c r="J113" s="72"/>
      <c r="K113" s="72"/>
      <c r="L113" s="641">
        <v>66.33</v>
      </c>
      <c r="M113" s="74"/>
      <c r="N113" s="116"/>
      <c r="O113" s="72"/>
      <c r="P113" s="72"/>
      <c r="Q113" s="72"/>
      <c r="R113" s="72"/>
      <c r="S113" s="72"/>
      <c r="T113" s="72"/>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416" t="s">
        <v>2466</v>
      </c>
      <c r="AQ113" s="313"/>
    </row>
    <row r="114" spans="1:43" s="314" customFormat="1" ht="38.25" customHeight="1" x14ac:dyDescent="0.2">
      <c r="A114" s="71" t="s">
        <v>9</v>
      </c>
      <c r="B114" s="71" t="s">
        <v>368</v>
      </c>
      <c r="C114" s="71" t="s">
        <v>121</v>
      </c>
      <c r="D114" s="303" t="s">
        <v>539</v>
      </c>
      <c r="E114" s="72">
        <v>1762</v>
      </c>
      <c r="F114" s="72">
        <v>849</v>
      </c>
      <c r="G114" s="72">
        <v>45</v>
      </c>
      <c r="H114" s="72" t="s">
        <v>2690</v>
      </c>
      <c r="I114" s="92" t="s">
        <v>2161</v>
      </c>
      <c r="J114" s="72"/>
      <c r="K114" s="72" t="s">
        <v>796</v>
      </c>
      <c r="L114" s="74">
        <v>118.44</v>
      </c>
      <c r="M114" s="74">
        <v>12.07</v>
      </c>
      <c r="N114" s="116" t="s">
        <v>797</v>
      </c>
      <c r="O114" s="72"/>
      <c r="P114" s="72"/>
      <c r="Q114" s="72" t="s">
        <v>2162</v>
      </c>
      <c r="R114" s="72">
        <v>102</v>
      </c>
      <c r="S114" s="72" t="s">
        <v>2179</v>
      </c>
      <c r="T114" s="72">
        <v>3</v>
      </c>
      <c r="U114" s="116" t="s">
        <v>1925</v>
      </c>
      <c r="V114" s="116" t="s">
        <v>796</v>
      </c>
      <c r="W114" s="116" t="s">
        <v>1422</v>
      </c>
      <c r="X114" s="116" t="s">
        <v>812</v>
      </c>
      <c r="Y114" s="116" t="s">
        <v>806</v>
      </c>
      <c r="Z114" s="116" t="s">
        <v>796</v>
      </c>
      <c r="AA114" s="116" t="s">
        <v>775</v>
      </c>
      <c r="AB114" s="116" t="s">
        <v>788</v>
      </c>
      <c r="AC114" s="116" t="s">
        <v>791</v>
      </c>
      <c r="AD114" s="116" t="s">
        <v>797</v>
      </c>
      <c r="AE114" s="116" t="s">
        <v>845</v>
      </c>
      <c r="AF114" s="116" t="s">
        <v>2691</v>
      </c>
      <c r="AG114" s="116" t="s">
        <v>2692</v>
      </c>
      <c r="AH114" s="116" t="s">
        <v>802</v>
      </c>
      <c r="AI114" s="116" t="s">
        <v>2693</v>
      </c>
      <c r="AJ114" s="116" t="s">
        <v>2694</v>
      </c>
      <c r="AK114" s="116"/>
      <c r="AL114" s="116">
        <v>1</v>
      </c>
      <c r="AM114" s="116">
        <v>0</v>
      </c>
      <c r="AN114" s="116">
        <v>0</v>
      </c>
      <c r="AO114" s="116" t="s">
        <v>2695</v>
      </c>
      <c r="AP114" s="117" t="s">
        <v>2696</v>
      </c>
      <c r="AQ114" s="313"/>
    </row>
    <row r="115" spans="1:43" ht="38.25" customHeight="1" x14ac:dyDescent="0.2">
      <c r="A115" s="4" t="s">
        <v>9</v>
      </c>
      <c r="B115" s="5" t="s">
        <v>369</v>
      </c>
      <c r="C115" s="71" t="s">
        <v>122</v>
      </c>
      <c r="D115" s="5" t="s">
        <v>540</v>
      </c>
      <c r="E115" s="72">
        <v>123</v>
      </c>
      <c r="F115" s="72"/>
      <c r="G115" s="72"/>
      <c r="H115" s="72"/>
      <c r="I115" s="92"/>
      <c r="J115" s="72"/>
      <c r="K115" s="72"/>
      <c r="L115" s="641">
        <v>23.38</v>
      </c>
      <c r="M115" s="74"/>
      <c r="O115" s="72"/>
      <c r="P115" s="72"/>
      <c r="Q115" s="72"/>
      <c r="R115" s="72"/>
      <c r="S115" s="72"/>
      <c r="T115" s="72"/>
    </row>
    <row r="116" spans="1:43" s="314" customFormat="1" ht="51" x14ac:dyDescent="0.2">
      <c r="A116" s="71" t="s">
        <v>9</v>
      </c>
      <c r="B116" s="71" t="s">
        <v>366</v>
      </c>
      <c r="C116" s="71" t="s">
        <v>123</v>
      </c>
      <c r="D116" s="303" t="s">
        <v>541</v>
      </c>
      <c r="E116" s="72">
        <v>2703</v>
      </c>
      <c r="F116" s="72">
        <v>1274</v>
      </c>
      <c r="G116" s="72">
        <v>41</v>
      </c>
      <c r="H116" s="72" t="s">
        <v>2468</v>
      </c>
      <c r="I116" s="92" t="s">
        <v>2161</v>
      </c>
      <c r="J116" s="72"/>
      <c r="K116" s="72" t="s">
        <v>796</v>
      </c>
      <c r="L116" s="641">
        <v>190.53</v>
      </c>
      <c r="M116" s="74"/>
      <c r="N116" s="116" t="s">
        <v>796</v>
      </c>
      <c r="O116" s="72"/>
      <c r="P116" s="72" t="s">
        <v>2465</v>
      </c>
      <c r="Q116" s="72" t="s">
        <v>810</v>
      </c>
      <c r="R116" s="72">
        <v>30</v>
      </c>
      <c r="S116" s="72" t="s">
        <v>836</v>
      </c>
      <c r="T116" s="72">
        <v>1</v>
      </c>
      <c r="U116" s="116">
        <v>150</v>
      </c>
      <c r="V116" s="116"/>
      <c r="W116" s="116" t="s">
        <v>1422</v>
      </c>
      <c r="X116" s="116" t="s">
        <v>812</v>
      </c>
      <c r="Y116" s="116" t="s">
        <v>2169</v>
      </c>
      <c r="Z116" s="116" t="s">
        <v>801</v>
      </c>
      <c r="AA116" s="116"/>
      <c r="AB116" s="116"/>
      <c r="AC116" s="116"/>
      <c r="AD116" s="116"/>
      <c r="AE116" s="116"/>
      <c r="AF116" s="116"/>
      <c r="AG116" s="116"/>
      <c r="AH116" s="116"/>
      <c r="AI116" s="116"/>
      <c r="AJ116" s="116"/>
      <c r="AK116" s="116"/>
      <c r="AL116" s="116"/>
      <c r="AM116" s="116"/>
      <c r="AN116" s="116"/>
      <c r="AO116" s="116"/>
      <c r="AP116" s="417" t="s">
        <v>2469</v>
      </c>
      <c r="AQ116" s="313"/>
    </row>
    <row r="117" spans="1:43" s="314" customFormat="1" ht="38.25" customHeight="1" x14ac:dyDescent="0.2">
      <c r="A117" s="71" t="s">
        <v>9</v>
      </c>
      <c r="B117" s="71" t="s">
        <v>367</v>
      </c>
      <c r="C117" s="71" t="s">
        <v>124</v>
      </c>
      <c r="D117" s="71" t="s">
        <v>542</v>
      </c>
      <c r="E117" s="72">
        <v>638</v>
      </c>
      <c r="F117" s="72">
        <v>255</v>
      </c>
      <c r="G117" s="72">
        <v>18</v>
      </c>
      <c r="H117" s="72" t="s">
        <v>2143</v>
      </c>
      <c r="I117" s="92" t="s">
        <v>2161</v>
      </c>
      <c r="J117" s="72"/>
      <c r="K117" s="72" t="s">
        <v>796</v>
      </c>
      <c r="L117" s="641">
        <v>63.91</v>
      </c>
      <c r="M117" s="74"/>
      <c r="N117" s="72" t="s">
        <v>796</v>
      </c>
      <c r="O117" s="72" t="s">
        <v>823</v>
      </c>
      <c r="P117" s="72"/>
      <c r="Q117" s="72" t="s">
        <v>810</v>
      </c>
      <c r="R117" s="72">
        <v>27</v>
      </c>
      <c r="S117" s="72" t="s">
        <v>830</v>
      </c>
      <c r="T117" s="72"/>
      <c r="U117" s="72"/>
      <c r="V117" s="72" t="s">
        <v>796</v>
      </c>
      <c r="W117" s="72" t="s">
        <v>1422</v>
      </c>
      <c r="X117" s="72" t="s">
        <v>812</v>
      </c>
      <c r="Y117" s="92"/>
      <c r="Z117" s="72"/>
      <c r="AA117" s="116"/>
      <c r="AB117" s="116"/>
      <c r="AC117" s="116"/>
      <c r="AD117" s="116"/>
      <c r="AE117" s="116"/>
      <c r="AF117" s="116"/>
      <c r="AG117" s="116"/>
      <c r="AH117" s="116"/>
      <c r="AI117" s="116"/>
      <c r="AJ117" s="116"/>
      <c r="AK117" s="116"/>
      <c r="AL117" s="116"/>
      <c r="AM117" s="116"/>
      <c r="AN117" s="116"/>
      <c r="AO117" s="116"/>
      <c r="AP117" s="117"/>
      <c r="AQ117" s="313"/>
    </row>
    <row r="118" spans="1:43" ht="28.5" customHeight="1" x14ac:dyDescent="0.2">
      <c r="A118" s="4" t="s">
        <v>9</v>
      </c>
      <c r="B118" s="5" t="s">
        <v>365</v>
      </c>
      <c r="C118" s="71" t="s">
        <v>125</v>
      </c>
      <c r="D118" s="162" t="s">
        <v>2265</v>
      </c>
      <c r="E118" s="72">
        <v>338</v>
      </c>
      <c r="F118" s="72">
        <v>24</v>
      </c>
      <c r="G118" s="72">
        <v>2</v>
      </c>
      <c r="H118" s="71" t="s">
        <v>125</v>
      </c>
      <c r="I118" s="92" t="s">
        <v>2161</v>
      </c>
      <c r="J118" s="72"/>
      <c r="K118" s="72" t="s">
        <v>797</v>
      </c>
      <c r="L118" s="641">
        <v>27.43</v>
      </c>
      <c r="M118" s="74">
        <v>22</v>
      </c>
      <c r="N118" s="114" t="s">
        <v>796</v>
      </c>
      <c r="O118" s="72" t="s">
        <v>821</v>
      </c>
      <c r="P118" s="72"/>
      <c r="Q118" s="72" t="s">
        <v>2162</v>
      </c>
      <c r="R118" s="72">
        <v>22</v>
      </c>
      <c r="S118" s="72" t="s">
        <v>831</v>
      </c>
      <c r="T118" s="72">
        <v>1</v>
      </c>
      <c r="U118" s="114">
        <v>1000</v>
      </c>
      <c r="V118" s="114" t="s">
        <v>796</v>
      </c>
      <c r="W118" s="114" t="s">
        <v>756</v>
      </c>
      <c r="X118" s="114" t="s">
        <v>812</v>
      </c>
      <c r="Y118" s="114" t="s">
        <v>806</v>
      </c>
      <c r="Z118" s="114" t="s">
        <v>796</v>
      </c>
      <c r="AA118" s="114" t="s">
        <v>775</v>
      </c>
      <c r="AB118" s="114" t="s">
        <v>785</v>
      </c>
      <c r="AC118" s="114" t="s">
        <v>791</v>
      </c>
      <c r="AD118" s="114" t="s">
        <v>796</v>
      </c>
      <c r="AE118" s="114" t="s">
        <v>735</v>
      </c>
      <c r="AH118" s="114" t="s">
        <v>802</v>
      </c>
    </row>
    <row r="119" spans="1:43" s="314" customFormat="1" ht="38.25" customHeight="1" x14ac:dyDescent="0.2">
      <c r="A119" s="71" t="s">
        <v>9</v>
      </c>
      <c r="B119" s="71" t="s">
        <v>368</v>
      </c>
      <c r="C119" s="71" t="s">
        <v>126</v>
      </c>
      <c r="D119" s="71" t="s">
        <v>543</v>
      </c>
      <c r="E119" s="72">
        <v>351</v>
      </c>
      <c r="F119" s="72">
        <v>77</v>
      </c>
      <c r="G119" s="72">
        <v>2</v>
      </c>
      <c r="H119" s="72" t="s">
        <v>2697</v>
      </c>
      <c r="I119" s="92" t="s">
        <v>2161</v>
      </c>
      <c r="J119" s="72"/>
      <c r="K119" s="72" t="s">
        <v>796</v>
      </c>
      <c r="L119" s="74">
        <v>23.59</v>
      </c>
      <c r="M119" s="74">
        <v>0</v>
      </c>
      <c r="N119" s="116" t="s">
        <v>797</v>
      </c>
      <c r="O119" s="72"/>
      <c r="P119" s="72"/>
      <c r="Q119" s="72" t="s">
        <v>2162</v>
      </c>
      <c r="R119" s="72">
        <v>7</v>
      </c>
      <c r="S119" s="72" t="s">
        <v>830</v>
      </c>
      <c r="T119" s="72">
        <v>1</v>
      </c>
      <c r="U119" s="116" t="s">
        <v>2698</v>
      </c>
      <c r="V119" s="116" t="s">
        <v>796</v>
      </c>
      <c r="W119" s="116" t="s">
        <v>756</v>
      </c>
      <c r="X119" s="116" t="s">
        <v>812</v>
      </c>
      <c r="Y119" s="116" t="s">
        <v>806</v>
      </c>
      <c r="Z119" s="116" t="s">
        <v>801</v>
      </c>
      <c r="AA119" s="116"/>
      <c r="AB119" s="116"/>
      <c r="AC119" s="116"/>
      <c r="AD119" s="116"/>
      <c r="AE119" s="116"/>
      <c r="AF119" s="116"/>
      <c r="AG119" s="116"/>
      <c r="AH119" s="116"/>
      <c r="AI119" s="116"/>
      <c r="AJ119" s="116"/>
      <c r="AK119" s="116"/>
      <c r="AL119" s="116"/>
      <c r="AM119" s="116"/>
      <c r="AN119" s="116"/>
      <c r="AO119" s="116"/>
      <c r="AP119" s="117"/>
      <c r="AQ119" s="313"/>
    </row>
    <row r="120" spans="1:43" s="314" customFormat="1" ht="38.25" customHeight="1" x14ac:dyDescent="0.2">
      <c r="A120" s="71" t="s">
        <v>9</v>
      </c>
      <c r="B120" s="71" t="s">
        <v>370</v>
      </c>
      <c r="C120" s="71" t="s">
        <v>127</v>
      </c>
      <c r="D120" s="71" t="s">
        <v>544</v>
      </c>
      <c r="E120" s="72">
        <v>710</v>
      </c>
      <c r="F120" s="72">
        <v>234</v>
      </c>
      <c r="G120" s="72">
        <v>14</v>
      </c>
      <c r="H120" s="72" t="s">
        <v>2020</v>
      </c>
      <c r="I120" s="92" t="s">
        <v>2161</v>
      </c>
      <c r="J120" s="72" t="s">
        <v>2021</v>
      </c>
      <c r="K120" s="72" t="s">
        <v>796</v>
      </c>
      <c r="L120" s="641">
        <v>53.11</v>
      </c>
      <c r="M120" s="74">
        <v>444.78</v>
      </c>
      <c r="N120" s="116" t="s">
        <v>796</v>
      </c>
      <c r="O120" s="72" t="s">
        <v>845</v>
      </c>
      <c r="P120" s="72" t="s">
        <v>1917</v>
      </c>
      <c r="Q120" s="72" t="s">
        <v>810</v>
      </c>
      <c r="R120" s="72">
        <v>25</v>
      </c>
      <c r="S120" s="72"/>
      <c r="T120" s="72">
        <v>0</v>
      </c>
      <c r="U120" s="116">
        <v>0</v>
      </c>
      <c r="V120" s="116" t="s">
        <v>796</v>
      </c>
      <c r="W120" s="116" t="s">
        <v>756</v>
      </c>
      <c r="X120" s="116" t="s">
        <v>812</v>
      </c>
      <c r="Y120" s="116" t="s">
        <v>806</v>
      </c>
      <c r="Z120" s="116" t="s">
        <v>796</v>
      </c>
      <c r="AA120" s="116" t="s">
        <v>779</v>
      </c>
      <c r="AB120" s="116" t="s">
        <v>777</v>
      </c>
      <c r="AC120" s="116" t="s">
        <v>791</v>
      </c>
      <c r="AD120" s="116" t="s">
        <v>797</v>
      </c>
      <c r="AE120" s="116"/>
      <c r="AF120" s="116"/>
      <c r="AG120" s="116"/>
      <c r="AH120" s="116"/>
      <c r="AI120" s="116"/>
      <c r="AJ120" s="116"/>
      <c r="AK120" s="116"/>
      <c r="AL120" s="116"/>
      <c r="AM120" s="116"/>
      <c r="AN120" s="116"/>
      <c r="AO120" s="116"/>
      <c r="AP120" s="117"/>
      <c r="AQ120" s="313"/>
    </row>
    <row r="121" spans="1:43" s="314" customFormat="1" ht="38.25" customHeight="1" x14ac:dyDescent="0.2">
      <c r="A121" s="71" t="s">
        <v>9</v>
      </c>
      <c r="B121" s="71" t="s">
        <v>371</v>
      </c>
      <c r="C121" s="71" t="s">
        <v>128</v>
      </c>
      <c r="D121" s="71" t="s">
        <v>545</v>
      </c>
      <c r="E121" s="72">
        <v>536</v>
      </c>
      <c r="F121" s="72"/>
      <c r="G121" s="72"/>
      <c r="H121" s="72" t="s">
        <v>2449</v>
      </c>
      <c r="I121" s="92" t="s">
        <v>2161</v>
      </c>
      <c r="J121" s="72"/>
      <c r="K121" s="72" t="s">
        <v>1537</v>
      </c>
      <c r="L121" s="641">
        <v>44.94</v>
      </c>
      <c r="M121" s="74"/>
      <c r="N121" s="116" t="s">
        <v>1537</v>
      </c>
      <c r="O121" s="72"/>
      <c r="P121" s="72"/>
      <c r="Q121" s="72"/>
      <c r="R121" s="72"/>
      <c r="S121" s="72"/>
      <c r="T121" s="72"/>
      <c r="U121" s="116"/>
      <c r="V121" s="116" t="s">
        <v>796</v>
      </c>
      <c r="W121" s="116" t="s">
        <v>754</v>
      </c>
      <c r="X121" s="116" t="s">
        <v>812</v>
      </c>
      <c r="Y121" s="116" t="s">
        <v>806</v>
      </c>
      <c r="Z121" s="116" t="s">
        <v>801</v>
      </c>
      <c r="AA121" s="116"/>
      <c r="AB121" s="116"/>
      <c r="AC121" s="116"/>
      <c r="AD121" s="116"/>
      <c r="AE121" s="116"/>
      <c r="AF121" s="116"/>
      <c r="AG121" s="116"/>
      <c r="AH121" s="116"/>
      <c r="AI121" s="116"/>
      <c r="AJ121" s="116"/>
      <c r="AK121" s="116"/>
      <c r="AL121" s="116"/>
      <c r="AM121" s="116"/>
      <c r="AN121" s="116"/>
      <c r="AO121" s="116"/>
      <c r="AP121" s="117"/>
      <c r="AQ121" s="313"/>
    </row>
    <row r="122" spans="1:43" s="314" customFormat="1" ht="38.25" customHeight="1" x14ac:dyDescent="0.2">
      <c r="A122" s="71" t="s">
        <v>9</v>
      </c>
      <c r="B122" s="71" t="s">
        <v>371</v>
      </c>
      <c r="C122" s="71" t="s">
        <v>129</v>
      </c>
      <c r="D122" s="71" t="s">
        <v>546</v>
      </c>
      <c r="E122" s="72">
        <v>744</v>
      </c>
      <c r="F122" s="72"/>
      <c r="G122" s="72"/>
      <c r="H122" s="72"/>
      <c r="I122" s="92"/>
      <c r="J122" s="72"/>
      <c r="K122" s="72"/>
      <c r="L122" s="641">
        <v>3.77</v>
      </c>
      <c r="M122" s="74"/>
      <c r="N122" s="116"/>
      <c r="O122" s="72"/>
      <c r="P122" s="72"/>
      <c r="Q122" s="72"/>
      <c r="R122" s="72"/>
      <c r="S122" s="72"/>
      <c r="T122" s="72"/>
      <c r="U122" s="116"/>
      <c r="V122" s="116" t="s">
        <v>796</v>
      </c>
      <c r="W122" s="116" t="s">
        <v>754</v>
      </c>
      <c r="X122" s="116" t="s">
        <v>812</v>
      </c>
      <c r="Y122" s="116" t="s">
        <v>806</v>
      </c>
      <c r="Z122" s="116" t="s">
        <v>801</v>
      </c>
      <c r="AA122" s="116"/>
      <c r="AB122" s="116"/>
      <c r="AC122" s="116"/>
      <c r="AD122" s="116"/>
      <c r="AE122" s="116"/>
      <c r="AF122" s="116"/>
      <c r="AG122" s="116"/>
      <c r="AH122" s="116"/>
      <c r="AI122" s="116"/>
      <c r="AJ122" s="116"/>
      <c r="AK122" s="116"/>
      <c r="AL122" s="116"/>
      <c r="AM122" s="116"/>
      <c r="AN122" s="116"/>
      <c r="AO122" s="116"/>
      <c r="AP122" s="117"/>
      <c r="AQ122" s="313"/>
    </row>
    <row r="123" spans="1:43" s="314" customFormat="1" ht="38.25" customHeight="1" x14ac:dyDescent="0.2">
      <c r="A123" s="71" t="s">
        <v>9</v>
      </c>
      <c r="B123" s="71" t="s">
        <v>367</v>
      </c>
      <c r="C123" s="71" t="s">
        <v>129</v>
      </c>
      <c r="D123" s="303" t="s">
        <v>2266</v>
      </c>
      <c r="E123" s="72">
        <v>565</v>
      </c>
      <c r="F123" s="72">
        <v>365</v>
      </c>
      <c r="G123" s="72">
        <v>7</v>
      </c>
      <c r="H123" s="72" t="s">
        <v>2144</v>
      </c>
      <c r="I123" s="92" t="s">
        <v>2161</v>
      </c>
      <c r="J123" s="72"/>
      <c r="K123" s="72" t="s">
        <v>796</v>
      </c>
      <c r="L123" s="641">
        <v>70.02</v>
      </c>
      <c r="M123" s="74"/>
      <c r="N123" s="72" t="s">
        <v>796</v>
      </c>
      <c r="O123" s="72" t="s">
        <v>823</v>
      </c>
      <c r="P123" s="72"/>
      <c r="Q123" s="72" t="s">
        <v>810</v>
      </c>
      <c r="R123" s="72">
        <v>93</v>
      </c>
      <c r="S123" s="72" t="s">
        <v>2179</v>
      </c>
      <c r="T123" s="72"/>
      <c r="U123" s="72"/>
      <c r="V123" s="72" t="s">
        <v>796</v>
      </c>
      <c r="W123" s="72" t="s">
        <v>754</v>
      </c>
      <c r="X123" s="72" t="s">
        <v>812</v>
      </c>
      <c r="Y123" s="92"/>
      <c r="Z123" s="72"/>
      <c r="AA123" s="116"/>
      <c r="AB123" s="116"/>
      <c r="AC123" s="116"/>
      <c r="AD123" s="116"/>
      <c r="AE123" s="116"/>
      <c r="AF123" s="116"/>
      <c r="AG123" s="116"/>
      <c r="AH123" s="116"/>
      <c r="AI123" s="116"/>
      <c r="AJ123" s="116"/>
      <c r="AK123" s="116"/>
      <c r="AL123" s="116"/>
      <c r="AM123" s="116"/>
      <c r="AN123" s="116"/>
      <c r="AO123" s="116"/>
      <c r="AP123" s="117"/>
      <c r="AQ123" s="313"/>
    </row>
    <row r="124" spans="1:43" s="409" customFormat="1" ht="63.75" customHeight="1" x14ac:dyDescent="0.2">
      <c r="A124" s="71" t="s">
        <v>9</v>
      </c>
      <c r="B124" s="71" t="s">
        <v>372</v>
      </c>
      <c r="C124" s="71" t="s">
        <v>130</v>
      </c>
      <c r="D124" s="303" t="s">
        <v>547</v>
      </c>
      <c r="E124" s="107">
        <v>4553</v>
      </c>
      <c r="F124" s="107" t="s">
        <v>2053</v>
      </c>
      <c r="G124" s="107">
        <v>165</v>
      </c>
      <c r="H124" s="107" t="s">
        <v>2054</v>
      </c>
      <c r="I124" s="109" t="s">
        <v>798</v>
      </c>
      <c r="J124" s="107"/>
      <c r="K124" s="107" t="s">
        <v>796</v>
      </c>
      <c r="L124" s="641">
        <v>2000</v>
      </c>
      <c r="M124" s="108">
        <v>580</v>
      </c>
      <c r="N124" s="116" t="s">
        <v>797</v>
      </c>
      <c r="O124" s="107"/>
      <c r="P124" s="107"/>
      <c r="Q124" s="107" t="s">
        <v>810</v>
      </c>
      <c r="R124" s="107">
        <v>117</v>
      </c>
      <c r="S124" s="107" t="s">
        <v>831</v>
      </c>
      <c r="T124" s="107">
        <v>15</v>
      </c>
      <c r="U124" s="116">
        <v>7610</v>
      </c>
      <c r="V124" s="116" t="s">
        <v>796</v>
      </c>
      <c r="W124" s="116" t="s">
        <v>754</v>
      </c>
      <c r="X124" s="116" t="s">
        <v>812</v>
      </c>
      <c r="Y124" s="116" t="s">
        <v>806</v>
      </c>
      <c r="Z124" s="116" t="s">
        <v>796</v>
      </c>
      <c r="AA124" s="116" t="s">
        <v>775</v>
      </c>
      <c r="AB124" s="116" t="s">
        <v>784</v>
      </c>
      <c r="AC124" s="116" t="s">
        <v>791</v>
      </c>
      <c r="AD124" s="116" t="s">
        <v>796</v>
      </c>
      <c r="AE124" s="116" t="s">
        <v>845</v>
      </c>
      <c r="AF124" s="116"/>
      <c r="AG124" s="116"/>
      <c r="AH124" s="116"/>
      <c r="AI124" s="116"/>
      <c r="AJ124" s="116"/>
      <c r="AK124" s="116"/>
      <c r="AL124" s="116"/>
      <c r="AM124" s="116"/>
      <c r="AN124" s="116"/>
      <c r="AO124" s="116"/>
      <c r="AP124" s="117" t="s">
        <v>2055</v>
      </c>
      <c r="AQ124" s="410"/>
    </row>
    <row r="125" spans="1:43" s="314" customFormat="1" ht="63" customHeight="1" x14ac:dyDescent="0.2">
      <c r="A125" s="71" t="s">
        <v>9</v>
      </c>
      <c r="B125" s="71" t="s">
        <v>367</v>
      </c>
      <c r="C125" s="71" t="s">
        <v>131</v>
      </c>
      <c r="D125" s="303" t="s">
        <v>2267</v>
      </c>
      <c r="E125" s="72">
        <v>3486</v>
      </c>
      <c r="F125" s="72">
        <v>1871</v>
      </c>
      <c r="G125" s="72">
        <v>96</v>
      </c>
      <c r="H125" s="71" t="s">
        <v>2145</v>
      </c>
      <c r="I125" s="92" t="s">
        <v>2161</v>
      </c>
      <c r="J125" s="72"/>
      <c r="K125" s="72" t="s">
        <v>796</v>
      </c>
      <c r="L125" s="641">
        <v>345.99</v>
      </c>
      <c r="M125" s="74"/>
      <c r="N125" s="72" t="s">
        <v>796</v>
      </c>
      <c r="O125" s="72" t="s">
        <v>823</v>
      </c>
      <c r="P125" s="72"/>
      <c r="Q125" s="72" t="s">
        <v>810</v>
      </c>
      <c r="R125" s="72">
        <v>150</v>
      </c>
      <c r="S125" s="72" t="s">
        <v>701</v>
      </c>
      <c r="T125" s="72">
        <v>3</v>
      </c>
      <c r="U125" s="72">
        <v>600</v>
      </c>
      <c r="V125" s="72" t="s">
        <v>796</v>
      </c>
      <c r="W125" s="72" t="s">
        <v>2176</v>
      </c>
      <c r="X125" s="72" t="s">
        <v>812</v>
      </c>
      <c r="Y125" s="92"/>
      <c r="Z125" s="72"/>
      <c r="AA125" s="116"/>
      <c r="AB125" s="116"/>
      <c r="AC125" s="116"/>
      <c r="AD125" s="116"/>
      <c r="AE125" s="116"/>
      <c r="AF125" s="116"/>
      <c r="AG125" s="116"/>
      <c r="AH125" s="116"/>
      <c r="AI125" s="116"/>
      <c r="AJ125" s="116"/>
      <c r="AK125" s="116"/>
      <c r="AL125" s="116"/>
      <c r="AM125" s="116"/>
      <c r="AN125" s="116"/>
      <c r="AO125" s="116"/>
      <c r="AP125" s="72" t="s">
        <v>2146</v>
      </c>
      <c r="AQ125" s="313"/>
    </row>
    <row r="126" spans="1:43" s="314" customFormat="1" ht="38.25" customHeight="1" x14ac:dyDescent="0.2">
      <c r="A126" s="71" t="s">
        <v>9</v>
      </c>
      <c r="B126" s="71" t="s">
        <v>367</v>
      </c>
      <c r="C126" s="71" t="s">
        <v>132</v>
      </c>
      <c r="D126" s="387" t="s">
        <v>2268</v>
      </c>
      <c r="E126" s="72">
        <v>2280</v>
      </c>
      <c r="F126" s="72">
        <v>851</v>
      </c>
      <c r="G126" s="72">
        <v>25</v>
      </c>
      <c r="H126" s="71" t="s">
        <v>2147</v>
      </c>
      <c r="I126" s="92" t="s">
        <v>2161</v>
      </c>
      <c r="J126" s="72"/>
      <c r="K126" s="72" t="s">
        <v>796</v>
      </c>
      <c r="L126" s="641">
        <v>226.19</v>
      </c>
      <c r="M126" s="74"/>
      <c r="N126" s="72" t="s">
        <v>796</v>
      </c>
      <c r="O126" s="72" t="s">
        <v>823</v>
      </c>
      <c r="P126" s="72"/>
      <c r="Q126" s="72" t="s">
        <v>810</v>
      </c>
      <c r="R126" s="72">
        <v>74</v>
      </c>
      <c r="S126" s="72" t="s">
        <v>831</v>
      </c>
      <c r="T126" s="72"/>
      <c r="U126" s="72"/>
      <c r="V126" s="72" t="s">
        <v>796</v>
      </c>
      <c r="W126" s="72" t="s">
        <v>754</v>
      </c>
      <c r="X126" s="72" t="s">
        <v>812</v>
      </c>
      <c r="Y126" s="92"/>
      <c r="Z126" s="72"/>
      <c r="AA126" s="116"/>
      <c r="AB126" s="116"/>
      <c r="AC126" s="116"/>
      <c r="AD126" s="116"/>
      <c r="AE126" s="116"/>
      <c r="AF126" s="116"/>
      <c r="AG126" s="116"/>
      <c r="AH126" s="116"/>
      <c r="AI126" s="116"/>
      <c r="AJ126" s="116"/>
      <c r="AK126" s="116"/>
      <c r="AL126" s="116"/>
      <c r="AM126" s="116"/>
      <c r="AN126" s="116"/>
      <c r="AO126" s="116"/>
      <c r="AP126" s="72" t="s">
        <v>2148</v>
      </c>
      <c r="AQ126" s="313"/>
    </row>
    <row r="127" spans="1:43" ht="51" customHeight="1" x14ac:dyDescent="0.2">
      <c r="A127" s="4" t="s">
        <v>9</v>
      </c>
      <c r="B127" s="5" t="s">
        <v>369</v>
      </c>
      <c r="C127" s="71" t="s">
        <v>133</v>
      </c>
      <c r="D127" s="162" t="s">
        <v>548</v>
      </c>
      <c r="E127" s="72">
        <v>776</v>
      </c>
      <c r="F127" s="72">
        <v>1500</v>
      </c>
      <c r="G127" s="72">
        <v>70</v>
      </c>
      <c r="H127" s="72">
        <v>2</v>
      </c>
      <c r="I127" s="92" t="s">
        <v>2190</v>
      </c>
      <c r="J127" s="72" t="s">
        <v>1402</v>
      </c>
      <c r="K127" s="72" t="s">
        <v>1403</v>
      </c>
      <c r="L127" s="641">
        <v>220</v>
      </c>
      <c r="M127" s="74">
        <v>320</v>
      </c>
      <c r="N127" s="114" t="s">
        <v>1403</v>
      </c>
      <c r="O127" s="72" t="s">
        <v>817</v>
      </c>
      <c r="P127" s="72" t="s">
        <v>1408</v>
      </c>
      <c r="Q127" s="72" t="s">
        <v>810</v>
      </c>
      <c r="R127" s="72">
        <v>30</v>
      </c>
      <c r="S127" s="72" t="s">
        <v>836</v>
      </c>
      <c r="T127" s="72">
        <v>4</v>
      </c>
      <c r="U127" s="114" t="s">
        <v>2682</v>
      </c>
      <c r="V127" s="114" t="s">
        <v>796</v>
      </c>
      <c r="W127" s="114" t="s">
        <v>756</v>
      </c>
      <c r="X127" s="114" t="s">
        <v>812</v>
      </c>
      <c r="Y127" s="114" t="s">
        <v>805</v>
      </c>
      <c r="AC127" s="114" t="s">
        <v>791</v>
      </c>
      <c r="AD127" s="114" t="s">
        <v>796</v>
      </c>
    </row>
    <row r="128" spans="1:43" s="314" customFormat="1" ht="38.25" x14ac:dyDescent="0.2">
      <c r="A128" s="71" t="s">
        <v>9</v>
      </c>
      <c r="B128" s="71" t="s">
        <v>373</v>
      </c>
      <c r="C128" s="71" t="s">
        <v>134</v>
      </c>
      <c r="D128" s="303" t="s">
        <v>2269</v>
      </c>
      <c r="E128" s="72">
        <v>6059</v>
      </c>
      <c r="F128" s="72">
        <v>3171</v>
      </c>
      <c r="G128" s="72">
        <v>378</v>
      </c>
      <c r="H128" s="72" t="s">
        <v>1617</v>
      </c>
      <c r="I128" s="92" t="s">
        <v>798</v>
      </c>
      <c r="J128" s="72"/>
      <c r="K128" s="72" t="s">
        <v>796</v>
      </c>
      <c r="L128" s="641">
        <v>868.78</v>
      </c>
      <c r="M128" s="74">
        <v>150.12</v>
      </c>
      <c r="N128" s="116" t="s">
        <v>796</v>
      </c>
      <c r="O128" s="72" t="s">
        <v>825</v>
      </c>
      <c r="P128" s="72"/>
      <c r="Q128" s="72" t="s">
        <v>810</v>
      </c>
      <c r="R128" s="72">
        <v>80</v>
      </c>
      <c r="S128" s="72" t="s">
        <v>829</v>
      </c>
      <c r="T128" s="72">
        <v>15</v>
      </c>
      <c r="U128" s="116" t="s">
        <v>1618</v>
      </c>
      <c r="V128" s="116" t="s">
        <v>796</v>
      </c>
      <c r="W128" s="116" t="s">
        <v>754</v>
      </c>
      <c r="X128" s="116" t="s">
        <v>812</v>
      </c>
      <c r="Y128" s="116" t="s">
        <v>806</v>
      </c>
      <c r="Z128" s="116" t="s">
        <v>801</v>
      </c>
      <c r="AA128" s="116"/>
      <c r="AB128" s="116"/>
      <c r="AC128" s="116"/>
      <c r="AD128" s="116"/>
      <c r="AE128" s="116"/>
      <c r="AF128" s="116"/>
      <c r="AG128" s="116"/>
      <c r="AH128" s="116"/>
      <c r="AI128" s="116"/>
      <c r="AJ128" s="116"/>
      <c r="AK128" s="116"/>
      <c r="AL128" s="116"/>
      <c r="AM128" s="116"/>
      <c r="AN128" s="116"/>
      <c r="AO128" s="116"/>
      <c r="AP128" s="117"/>
      <c r="AQ128" s="313"/>
    </row>
    <row r="129" spans="1:43" s="314" customFormat="1" ht="63.75" customHeight="1" x14ac:dyDescent="0.2">
      <c r="A129" s="71" t="s">
        <v>9</v>
      </c>
      <c r="B129" s="71" t="s">
        <v>374</v>
      </c>
      <c r="C129" s="71" t="s">
        <v>135</v>
      </c>
      <c r="D129" s="303" t="s">
        <v>549</v>
      </c>
      <c r="E129" s="72">
        <v>11159</v>
      </c>
      <c r="F129" s="72">
        <v>4490</v>
      </c>
      <c r="G129" s="72">
        <v>254</v>
      </c>
      <c r="H129" s="72" t="s">
        <v>2164</v>
      </c>
      <c r="I129" s="72" t="s">
        <v>799</v>
      </c>
      <c r="J129" s="72" t="s">
        <v>1403</v>
      </c>
      <c r="K129" s="72" t="s">
        <v>796</v>
      </c>
      <c r="L129" s="641">
        <v>899.13</v>
      </c>
      <c r="M129" s="74">
        <v>235.61</v>
      </c>
      <c r="N129" s="72" t="s">
        <v>796</v>
      </c>
      <c r="O129" s="314" t="s">
        <v>845</v>
      </c>
      <c r="P129" s="72"/>
      <c r="Q129" s="72" t="s">
        <v>2162</v>
      </c>
      <c r="R129" s="72">
        <v>350</v>
      </c>
      <c r="S129" s="72" t="s">
        <v>835</v>
      </c>
      <c r="T129" s="72">
        <v>8</v>
      </c>
      <c r="U129" s="314" t="s">
        <v>2165</v>
      </c>
      <c r="V129" s="314" t="s">
        <v>796</v>
      </c>
      <c r="W129" s="314" t="s">
        <v>1422</v>
      </c>
      <c r="X129" s="314" t="s">
        <v>812</v>
      </c>
      <c r="Y129" s="314" t="s">
        <v>806</v>
      </c>
      <c r="Z129" s="314" t="s">
        <v>801</v>
      </c>
      <c r="AP129" s="409" t="s">
        <v>2454</v>
      </c>
    </row>
    <row r="130" spans="1:43" s="314" customFormat="1" ht="38.25" x14ac:dyDescent="0.2">
      <c r="A130" s="71" t="s">
        <v>9</v>
      </c>
      <c r="B130" s="71" t="s">
        <v>373</v>
      </c>
      <c r="C130" s="71" t="s">
        <v>136</v>
      </c>
      <c r="D130" s="71" t="s">
        <v>550</v>
      </c>
      <c r="E130" s="72">
        <v>476</v>
      </c>
      <c r="F130" s="72">
        <v>38</v>
      </c>
      <c r="G130" s="72">
        <v>28</v>
      </c>
      <c r="H130" s="72" t="s">
        <v>1619</v>
      </c>
      <c r="I130" s="92" t="s">
        <v>2190</v>
      </c>
      <c r="J130" s="72"/>
      <c r="K130" s="72"/>
      <c r="L130" s="641">
        <v>5.63</v>
      </c>
      <c r="M130" s="74">
        <v>11.1</v>
      </c>
      <c r="N130" s="116" t="s">
        <v>797</v>
      </c>
      <c r="O130" s="72"/>
      <c r="P130" s="72"/>
      <c r="Q130" s="72" t="s">
        <v>810</v>
      </c>
      <c r="R130" s="72">
        <v>3.5</v>
      </c>
      <c r="S130" s="72" t="s">
        <v>829</v>
      </c>
      <c r="T130" s="72">
        <v>1</v>
      </c>
      <c r="U130" s="116" t="s">
        <v>1620</v>
      </c>
      <c r="V130" s="116" t="s">
        <v>797</v>
      </c>
      <c r="W130" s="116"/>
      <c r="X130" s="116" t="s">
        <v>812</v>
      </c>
      <c r="Y130" s="116" t="s">
        <v>2170</v>
      </c>
      <c r="Z130" s="116" t="s">
        <v>801</v>
      </c>
      <c r="AA130" s="116"/>
      <c r="AB130" s="116"/>
      <c r="AC130" s="116"/>
      <c r="AD130" s="116"/>
      <c r="AE130" s="116"/>
      <c r="AF130" s="116"/>
      <c r="AG130" s="116"/>
      <c r="AH130" s="116"/>
      <c r="AI130" s="116"/>
      <c r="AJ130" s="116"/>
      <c r="AK130" s="116"/>
      <c r="AL130" s="116"/>
      <c r="AM130" s="116"/>
      <c r="AN130" s="116"/>
      <c r="AO130" s="116"/>
      <c r="AP130" s="412"/>
      <c r="AQ130" s="313"/>
    </row>
    <row r="131" spans="1:43" s="314" customFormat="1" ht="38.25" customHeight="1" x14ac:dyDescent="0.2">
      <c r="A131" s="71" t="s">
        <v>9</v>
      </c>
      <c r="B131" s="71" t="s">
        <v>367</v>
      </c>
      <c r="C131" s="71" t="s">
        <v>137</v>
      </c>
      <c r="D131" s="71" t="s">
        <v>551</v>
      </c>
      <c r="E131" s="72">
        <v>76</v>
      </c>
      <c r="F131" s="72">
        <v>29</v>
      </c>
      <c r="G131" s="72">
        <v>2</v>
      </c>
      <c r="H131" s="72" t="s">
        <v>2149</v>
      </c>
      <c r="I131" s="92" t="s">
        <v>2161</v>
      </c>
      <c r="J131" s="72"/>
      <c r="K131" s="72" t="s">
        <v>796</v>
      </c>
      <c r="L131" s="641">
        <v>7.41</v>
      </c>
      <c r="M131" s="74"/>
      <c r="N131" s="72" t="s">
        <v>796</v>
      </c>
      <c r="O131" s="72" t="s">
        <v>823</v>
      </c>
      <c r="P131" s="72"/>
      <c r="Q131" s="72" t="s">
        <v>810</v>
      </c>
      <c r="R131" s="72">
        <v>16</v>
      </c>
      <c r="S131" s="72" t="s">
        <v>701</v>
      </c>
      <c r="T131" s="72"/>
      <c r="U131" s="72"/>
      <c r="V131" s="72" t="s">
        <v>796</v>
      </c>
      <c r="W131" s="72" t="s">
        <v>756</v>
      </c>
      <c r="X131" s="72" t="s">
        <v>812</v>
      </c>
      <c r="Y131" s="92"/>
      <c r="Z131" s="72"/>
      <c r="AA131" s="116"/>
      <c r="AB131" s="116"/>
      <c r="AC131" s="116"/>
      <c r="AD131" s="116"/>
      <c r="AE131" s="116"/>
      <c r="AF131" s="116"/>
      <c r="AG131" s="116"/>
      <c r="AH131" s="116"/>
      <c r="AI131" s="116"/>
      <c r="AJ131" s="116"/>
      <c r="AK131" s="116"/>
      <c r="AL131" s="116"/>
      <c r="AM131" s="116"/>
      <c r="AN131" s="116"/>
      <c r="AO131" s="116"/>
      <c r="AP131" s="72"/>
      <c r="AQ131" s="313"/>
    </row>
    <row r="132" spans="1:43" s="314" customFormat="1" ht="38.25" customHeight="1" x14ac:dyDescent="0.2">
      <c r="A132" s="71" t="s">
        <v>9</v>
      </c>
      <c r="B132" s="71" t="s">
        <v>371</v>
      </c>
      <c r="C132" s="71" t="s">
        <v>2272</v>
      </c>
      <c r="D132" s="71" t="s">
        <v>552</v>
      </c>
      <c r="E132" s="72">
        <v>545</v>
      </c>
      <c r="F132" s="72"/>
      <c r="G132" s="72"/>
      <c r="H132" s="72" t="s">
        <v>2150</v>
      </c>
      <c r="I132" s="92" t="s">
        <v>2161</v>
      </c>
      <c r="J132" s="72"/>
      <c r="K132" s="72" t="s">
        <v>1537</v>
      </c>
      <c r="L132" s="641">
        <v>13.75</v>
      </c>
      <c r="M132" s="74"/>
      <c r="N132" s="116" t="s">
        <v>1537</v>
      </c>
      <c r="O132" s="72"/>
      <c r="P132" s="72"/>
      <c r="Q132" s="72"/>
      <c r="R132" s="72"/>
      <c r="S132" s="72"/>
      <c r="T132" s="72"/>
      <c r="U132" s="116"/>
      <c r="V132" s="116" t="s">
        <v>796</v>
      </c>
      <c r="W132" s="116" t="s">
        <v>754</v>
      </c>
      <c r="X132" s="116" t="s">
        <v>1407</v>
      </c>
      <c r="Y132" s="116" t="s">
        <v>806</v>
      </c>
      <c r="Z132" s="116" t="s">
        <v>801</v>
      </c>
      <c r="AA132" s="116"/>
      <c r="AB132" s="116"/>
      <c r="AC132" s="116"/>
      <c r="AD132" s="116"/>
      <c r="AE132" s="116"/>
      <c r="AF132" s="116"/>
      <c r="AG132" s="116"/>
      <c r="AH132" s="116"/>
      <c r="AI132" s="116"/>
      <c r="AJ132" s="116"/>
      <c r="AK132" s="116"/>
      <c r="AL132" s="116"/>
      <c r="AM132" s="116"/>
      <c r="AN132" s="116"/>
      <c r="AO132" s="116"/>
      <c r="AP132" s="117"/>
      <c r="AQ132" s="313"/>
    </row>
    <row r="133" spans="1:43" s="314" customFormat="1" ht="38.25" customHeight="1" x14ac:dyDescent="0.2">
      <c r="A133" s="71" t="s">
        <v>9</v>
      </c>
      <c r="B133" s="71" t="s">
        <v>367</v>
      </c>
      <c r="C133" s="71" t="s">
        <v>2273</v>
      </c>
      <c r="D133" s="71" t="s">
        <v>553</v>
      </c>
      <c r="E133" s="72">
        <v>97</v>
      </c>
      <c r="F133" s="72">
        <v>73</v>
      </c>
      <c r="G133" s="72">
        <v>2</v>
      </c>
      <c r="H133" s="72" t="s">
        <v>2150</v>
      </c>
      <c r="I133" s="92" t="s">
        <v>2161</v>
      </c>
      <c r="J133" s="72"/>
      <c r="K133" s="72" t="s">
        <v>796</v>
      </c>
      <c r="L133" s="641">
        <v>16.53</v>
      </c>
      <c r="M133" s="74"/>
      <c r="N133" s="72" t="s">
        <v>796</v>
      </c>
      <c r="O133" s="72" t="s">
        <v>823</v>
      </c>
      <c r="P133" s="72"/>
      <c r="Q133" s="72" t="s">
        <v>810</v>
      </c>
      <c r="R133" s="72">
        <v>25</v>
      </c>
      <c r="S133" s="72" t="s">
        <v>2179</v>
      </c>
      <c r="T133" s="72">
        <v>1</v>
      </c>
      <c r="U133" s="72">
        <v>300</v>
      </c>
      <c r="V133" s="72" t="s">
        <v>796</v>
      </c>
      <c r="W133" s="72" t="s">
        <v>754</v>
      </c>
      <c r="X133" s="72" t="s">
        <v>812</v>
      </c>
      <c r="Y133" s="92"/>
      <c r="Z133" s="72"/>
      <c r="AA133" s="116"/>
      <c r="AB133" s="116"/>
      <c r="AC133" s="116"/>
      <c r="AD133" s="116"/>
      <c r="AE133" s="116"/>
      <c r="AF133" s="116"/>
      <c r="AG133" s="116"/>
      <c r="AH133" s="116"/>
      <c r="AI133" s="116"/>
      <c r="AJ133" s="116"/>
      <c r="AK133" s="116"/>
      <c r="AL133" s="116"/>
      <c r="AM133" s="116"/>
      <c r="AN133" s="116"/>
      <c r="AO133" s="116"/>
      <c r="AP133" s="117"/>
      <c r="AQ133" s="313"/>
    </row>
    <row r="134" spans="1:43" s="305" customFormat="1" ht="38.25" customHeight="1" x14ac:dyDescent="0.2">
      <c r="A134" s="4" t="s">
        <v>9</v>
      </c>
      <c r="B134" s="84" t="s">
        <v>370</v>
      </c>
      <c r="C134" s="71" t="s">
        <v>139</v>
      </c>
      <c r="D134" s="303" t="s">
        <v>554</v>
      </c>
      <c r="E134" s="72">
        <v>1463</v>
      </c>
      <c r="F134" s="72">
        <v>866</v>
      </c>
      <c r="G134" s="72">
        <v>46</v>
      </c>
      <c r="H134" s="72" t="s">
        <v>2022</v>
      </c>
      <c r="I134" s="92" t="s">
        <v>2161</v>
      </c>
      <c r="J134" s="72" t="s">
        <v>2021</v>
      </c>
      <c r="K134" s="72" t="s">
        <v>796</v>
      </c>
      <c r="L134" s="641">
        <v>196.58</v>
      </c>
      <c r="M134" s="74">
        <v>1461.42</v>
      </c>
      <c r="N134" s="116" t="s">
        <v>796</v>
      </c>
      <c r="O134" s="72" t="s">
        <v>845</v>
      </c>
      <c r="P134" s="72" t="s">
        <v>1917</v>
      </c>
      <c r="Q134" s="72" t="s">
        <v>809</v>
      </c>
      <c r="R134" s="72">
        <v>45</v>
      </c>
      <c r="S134" s="72"/>
      <c r="T134" s="72">
        <v>4</v>
      </c>
      <c r="U134" s="118" t="s">
        <v>2023</v>
      </c>
      <c r="V134" s="116" t="s">
        <v>796</v>
      </c>
      <c r="W134" s="116" t="s">
        <v>1422</v>
      </c>
      <c r="X134" s="116" t="s">
        <v>812</v>
      </c>
      <c r="Y134" s="116" t="s">
        <v>806</v>
      </c>
      <c r="Z134" s="116" t="s">
        <v>796</v>
      </c>
      <c r="AA134" s="116" t="s">
        <v>779</v>
      </c>
      <c r="AB134" s="116" t="s">
        <v>777</v>
      </c>
      <c r="AC134" s="116" t="s">
        <v>791</v>
      </c>
      <c r="AD134" s="116" t="s">
        <v>797</v>
      </c>
      <c r="AE134" s="116"/>
      <c r="AF134" s="116"/>
      <c r="AG134" s="116"/>
      <c r="AH134" s="116"/>
      <c r="AI134" s="116"/>
      <c r="AJ134" s="116"/>
      <c r="AK134" s="116"/>
      <c r="AL134" s="116"/>
      <c r="AM134" s="116"/>
      <c r="AN134" s="116"/>
      <c r="AO134" s="116"/>
      <c r="AP134" s="117"/>
      <c r="AQ134" s="304"/>
    </row>
    <row r="135" spans="1:43" s="314" customFormat="1" ht="255" x14ac:dyDescent="0.2">
      <c r="A135" s="71" t="s">
        <v>20</v>
      </c>
      <c r="B135" s="71" t="s">
        <v>375</v>
      </c>
      <c r="C135" s="71" t="s">
        <v>140</v>
      </c>
      <c r="D135" s="303" t="s">
        <v>2274</v>
      </c>
      <c r="E135" s="72">
        <v>70078</v>
      </c>
      <c r="F135" s="72">
        <v>27416</v>
      </c>
      <c r="G135" s="72">
        <v>2240</v>
      </c>
      <c r="H135" s="72" t="s">
        <v>1601</v>
      </c>
      <c r="I135" s="92" t="s">
        <v>2161</v>
      </c>
      <c r="J135" s="72" t="s">
        <v>796</v>
      </c>
      <c r="K135" s="126" t="s">
        <v>796</v>
      </c>
      <c r="L135" s="641">
        <v>7460.16</v>
      </c>
      <c r="M135" s="74">
        <v>2372.69</v>
      </c>
      <c r="N135" s="116"/>
      <c r="O135" s="72"/>
      <c r="P135" s="72"/>
      <c r="Q135" s="72" t="s">
        <v>810</v>
      </c>
      <c r="R135" s="72">
        <v>746</v>
      </c>
      <c r="S135" s="72" t="s">
        <v>831</v>
      </c>
      <c r="T135" s="72">
        <v>7</v>
      </c>
      <c r="U135" s="116">
        <v>3300</v>
      </c>
      <c r="V135" s="116" t="s">
        <v>796</v>
      </c>
      <c r="W135" s="116" t="s">
        <v>754</v>
      </c>
      <c r="X135" s="116" t="s">
        <v>811</v>
      </c>
      <c r="Y135" s="116" t="s">
        <v>805</v>
      </c>
      <c r="Z135" s="116" t="s">
        <v>796</v>
      </c>
      <c r="AA135" s="116" t="s">
        <v>775</v>
      </c>
      <c r="AB135" s="116" t="s">
        <v>784</v>
      </c>
      <c r="AC135" s="116" t="s">
        <v>791</v>
      </c>
      <c r="AD135" s="116" t="s">
        <v>797</v>
      </c>
      <c r="AE135" s="116"/>
      <c r="AF135" s="116"/>
      <c r="AG135" s="116"/>
      <c r="AH135" s="116"/>
      <c r="AI135" s="116"/>
      <c r="AJ135" s="116"/>
      <c r="AK135" s="116"/>
      <c r="AL135" s="116"/>
      <c r="AM135" s="116"/>
      <c r="AN135" s="116"/>
      <c r="AO135" s="116" t="s">
        <v>1602</v>
      </c>
      <c r="AP135" s="117"/>
      <c r="AQ135" s="313"/>
    </row>
    <row r="136" spans="1:43" s="314" customFormat="1" ht="281.25" x14ac:dyDescent="0.2">
      <c r="A136" s="71" t="s">
        <v>20</v>
      </c>
      <c r="B136" s="71" t="s">
        <v>375</v>
      </c>
      <c r="C136" s="71" t="s">
        <v>141</v>
      </c>
      <c r="D136" s="71" t="s">
        <v>2275</v>
      </c>
      <c r="E136" s="72">
        <v>21922</v>
      </c>
      <c r="F136" s="72">
        <v>8138</v>
      </c>
      <c r="G136" s="72">
        <v>655</v>
      </c>
      <c r="H136" s="72" t="s">
        <v>1603</v>
      </c>
      <c r="I136" s="92" t="s">
        <v>2161</v>
      </c>
      <c r="J136" s="72" t="s">
        <v>796</v>
      </c>
      <c r="K136" s="72" t="s">
        <v>796</v>
      </c>
      <c r="L136" s="641">
        <v>1947.43</v>
      </c>
      <c r="M136" s="74">
        <v>442.45</v>
      </c>
      <c r="N136" s="116"/>
      <c r="O136" s="72"/>
      <c r="P136" s="72"/>
      <c r="Q136" s="72" t="s">
        <v>810</v>
      </c>
      <c r="R136" s="72">
        <v>321</v>
      </c>
      <c r="S136" s="72"/>
      <c r="T136" s="72">
        <v>1</v>
      </c>
      <c r="U136" s="116">
        <v>350</v>
      </c>
      <c r="V136" s="116" t="s">
        <v>796</v>
      </c>
      <c r="W136" s="116" t="s">
        <v>754</v>
      </c>
      <c r="X136" s="116"/>
      <c r="Y136" s="116" t="s">
        <v>805</v>
      </c>
      <c r="Z136" s="116" t="s">
        <v>796</v>
      </c>
      <c r="AA136" s="116" t="s">
        <v>773</v>
      </c>
      <c r="AB136" s="116" t="s">
        <v>780</v>
      </c>
      <c r="AC136" s="116" t="s">
        <v>792</v>
      </c>
      <c r="AD136" s="116" t="s">
        <v>797</v>
      </c>
      <c r="AE136" s="116"/>
      <c r="AF136" s="116"/>
      <c r="AG136" s="116"/>
      <c r="AH136" s="116"/>
      <c r="AI136" s="116"/>
      <c r="AJ136" s="116"/>
      <c r="AK136" s="116"/>
      <c r="AL136" s="116"/>
      <c r="AM136" s="116"/>
      <c r="AN136" s="116"/>
      <c r="AO136" s="116" t="s">
        <v>1604</v>
      </c>
      <c r="AP136" s="117"/>
      <c r="AQ136" s="313"/>
    </row>
    <row r="137" spans="1:43" s="314" customFormat="1" ht="51" customHeight="1" x14ac:dyDescent="0.2">
      <c r="A137" s="71" t="s">
        <v>14</v>
      </c>
      <c r="B137" s="71" t="s">
        <v>378</v>
      </c>
      <c r="C137" s="71" t="s">
        <v>142</v>
      </c>
      <c r="D137" s="71" t="s">
        <v>1691</v>
      </c>
      <c r="E137" s="130">
        <v>185</v>
      </c>
      <c r="F137" s="92">
        <v>71</v>
      </c>
      <c r="G137" s="92">
        <v>5</v>
      </c>
      <c r="H137" s="72" t="s">
        <v>1692</v>
      </c>
      <c r="I137" s="92" t="s">
        <v>2161</v>
      </c>
      <c r="J137" s="72"/>
      <c r="K137" s="72" t="s">
        <v>796</v>
      </c>
      <c r="L137" s="642">
        <v>14.39</v>
      </c>
      <c r="M137" s="93">
        <v>0.44</v>
      </c>
      <c r="N137" s="131" t="s">
        <v>796</v>
      </c>
      <c r="O137" s="72" t="s">
        <v>817</v>
      </c>
      <c r="P137" s="72"/>
      <c r="Q137" s="72" t="s">
        <v>809</v>
      </c>
      <c r="R137" s="72">
        <v>5</v>
      </c>
      <c r="S137" s="72" t="s">
        <v>836</v>
      </c>
      <c r="T137" s="72" t="s">
        <v>1693</v>
      </c>
      <c r="U137" s="72" t="s">
        <v>1693</v>
      </c>
      <c r="V137" s="72" t="s">
        <v>1693</v>
      </c>
      <c r="W137" s="72"/>
      <c r="X137" s="131" t="s">
        <v>813</v>
      </c>
      <c r="Y137" s="131" t="s">
        <v>807</v>
      </c>
      <c r="Z137" s="131" t="s">
        <v>796</v>
      </c>
      <c r="AA137" s="131" t="s">
        <v>777</v>
      </c>
      <c r="AB137" s="131" t="s">
        <v>786</v>
      </c>
      <c r="AC137" s="131" t="s">
        <v>792</v>
      </c>
      <c r="AD137" s="131" t="s">
        <v>797</v>
      </c>
      <c r="AE137" s="116"/>
      <c r="AF137" s="116"/>
      <c r="AG137" s="116"/>
      <c r="AH137" s="116"/>
      <c r="AI137" s="116"/>
      <c r="AJ137" s="116"/>
      <c r="AK137" s="116"/>
      <c r="AL137" s="116"/>
      <c r="AM137" s="116"/>
      <c r="AN137" s="116"/>
      <c r="AO137" s="116"/>
      <c r="AP137" s="117"/>
      <c r="AQ137" s="313"/>
    </row>
    <row r="138" spans="1:43" s="314" customFormat="1" ht="51" customHeight="1" x14ac:dyDescent="0.2">
      <c r="A138" s="71" t="s">
        <v>14</v>
      </c>
      <c r="B138" s="71" t="s">
        <v>378</v>
      </c>
      <c r="C138" s="71" t="s">
        <v>143</v>
      </c>
      <c r="D138" s="303" t="s">
        <v>2276</v>
      </c>
      <c r="E138" s="130">
        <v>8531</v>
      </c>
      <c r="F138" s="92">
        <v>3281</v>
      </c>
      <c r="G138" s="92">
        <v>322</v>
      </c>
      <c r="H138" s="72" t="s">
        <v>1552</v>
      </c>
      <c r="I138" s="92" t="s">
        <v>2161</v>
      </c>
      <c r="J138" s="72"/>
      <c r="K138" s="72" t="s">
        <v>796</v>
      </c>
      <c r="L138" s="642">
        <v>764.65</v>
      </c>
      <c r="M138" s="93">
        <v>616.67999999999995</v>
      </c>
      <c r="N138" s="131" t="s">
        <v>797</v>
      </c>
      <c r="O138" s="72"/>
      <c r="P138" s="72"/>
      <c r="Q138" s="72" t="s">
        <v>809</v>
      </c>
      <c r="R138" s="72">
        <v>105</v>
      </c>
      <c r="S138" s="72" t="s">
        <v>701</v>
      </c>
      <c r="T138" s="72">
        <v>1</v>
      </c>
      <c r="U138" s="131" t="s">
        <v>1694</v>
      </c>
      <c r="V138" s="131" t="s">
        <v>796</v>
      </c>
      <c r="W138" s="131" t="s">
        <v>1422</v>
      </c>
      <c r="X138" s="131" t="s">
        <v>813</v>
      </c>
      <c r="Y138" s="131" t="s">
        <v>806</v>
      </c>
      <c r="Z138" s="131" t="s">
        <v>796</v>
      </c>
      <c r="AA138" s="131" t="s">
        <v>777</v>
      </c>
      <c r="AB138" s="131" t="s">
        <v>786</v>
      </c>
      <c r="AC138" s="131" t="s">
        <v>792</v>
      </c>
      <c r="AD138" s="131" t="s">
        <v>797</v>
      </c>
      <c r="AE138" s="116"/>
      <c r="AF138" s="116"/>
      <c r="AG138" s="116"/>
      <c r="AH138" s="116"/>
      <c r="AI138" s="116"/>
      <c r="AJ138" s="116"/>
      <c r="AK138" s="116"/>
      <c r="AL138" s="116"/>
      <c r="AM138" s="116"/>
      <c r="AN138" s="116"/>
      <c r="AO138" s="116"/>
      <c r="AP138" s="117"/>
      <c r="AQ138" s="313"/>
    </row>
    <row r="139" spans="1:43" s="322" customFormat="1" ht="51" customHeight="1" x14ac:dyDescent="0.2">
      <c r="A139" s="71" t="s">
        <v>14</v>
      </c>
      <c r="B139" s="60" t="s">
        <v>378</v>
      </c>
      <c r="C139" s="60" t="s">
        <v>376</v>
      </c>
      <c r="D139" s="334" t="s">
        <v>555</v>
      </c>
      <c r="E139" s="167">
        <v>5699</v>
      </c>
      <c r="F139" s="80">
        <v>2192</v>
      </c>
      <c r="G139" s="80">
        <v>175</v>
      </c>
      <c r="H139" s="80" t="s">
        <v>1695</v>
      </c>
      <c r="I139" s="80" t="s">
        <v>2161</v>
      </c>
      <c r="J139" s="80"/>
      <c r="K139" s="80" t="s">
        <v>796</v>
      </c>
      <c r="L139" s="644">
        <v>423.79</v>
      </c>
      <c r="M139" s="81">
        <v>113.82</v>
      </c>
      <c r="N139" s="60" t="s">
        <v>796</v>
      </c>
      <c r="O139" s="80" t="s">
        <v>822</v>
      </c>
      <c r="P139" s="80"/>
      <c r="Q139" s="80" t="s">
        <v>809</v>
      </c>
      <c r="R139" s="80">
        <v>127</v>
      </c>
      <c r="S139" s="80" t="s">
        <v>701</v>
      </c>
      <c r="T139" s="80">
        <v>1</v>
      </c>
      <c r="U139" s="60" t="s">
        <v>1696</v>
      </c>
      <c r="V139" s="60" t="s">
        <v>796</v>
      </c>
      <c r="W139" s="60" t="s">
        <v>1422</v>
      </c>
      <c r="X139" s="60" t="s">
        <v>813</v>
      </c>
      <c r="Y139" s="60" t="s">
        <v>806</v>
      </c>
      <c r="Z139" s="60" t="s">
        <v>796</v>
      </c>
      <c r="AA139" s="60" t="s">
        <v>777</v>
      </c>
      <c r="AB139" s="60" t="s">
        <v>786</v>
      </c>
      <c r="AC139" s="60" t="s">
        <v>792</v>
      </c>
      <c r="AD139" s="60" t="s">
        <v>797</v>
      </c>
      <c r="AE139" s="117"/>
      <c r="AF139" s="117"/>
      <c r="AG139" s="117"/>
      <c r="AH139" s="117"/>
      <c r="AI139" s="117"/>
      <c r="AJ139" s="117"/>
      <c r="AK139" s="117"/>
      <c r="AL139" s="117"/>
      <c r="AM139" s="117"/>
      <c r="AN139" s="117"/>
      <c r="AO139" s="117"/>
      <c r="AP139" s="117"/>
    </row>
    <row r="140" spans="1:43" s="322" customFormat="1" ht="89.25" customHeight="1" x14ac:dyDescent="0.2">
      <c r="A140" s="71" t="s">
        <v>14</v>
      </c>
      <c r="B140" s="60" t="s">
        <v>378</v>
      </c>
      <c r="C140" s="60" t="s">
        <v>377</v>
      </c>
      <c r="D140" s="303" t="s">
        <v>2277</v>
      </c>
      <c r="E140" s="167">
        <v>4155</v>
      </c>
      <c r="F140" s="80">
        <v>1598</v>
      </c>
      <c r="G140" s="80">
        <v>62</v>
      </c>
      <c r="H140" s="80" t="s">
        <v>1697</v>
      </c>
      <c r="I140" s="80" t="s">
        <v>2161</v>
      </c>
      <c r="J140" s="80"/>
      <c r="K140" s="80" t="s">
        <v>796</v>
      </c>
      <c r="L140" s="644">
        <v>203.51</v>
      </c>
      <c r="M140" s="81">
        <v>36.869999999999997</v>
      </c>
      <c r="N140" s="60" t="s">
        <v>796</v>
      </c>
      <c r="O140" s="80" t="s">
        <v>822</v>
      </c>
      <c r="P140" s="80"/>
      <c r="Q140" s="80" t="s">
        <v>809</v>
      </c>
      <c r="R140" s="80">
        <v>100</v>
      </c>
      <c r="S140" s="80" t="s">
        <v>701</v>
      </c>
      <c r="T140" s="80">
        <v>4</v>
      </c>
      <c r="U140" s="60" t="s">
        <v>1698</v>
      </c>
      <c r="V140" s="60" t="s">
        <v>796</v>
      </c>
      <c r="W140" s="60" t="s">
        <v>1422</v>
      </c>
      <c r="X140" s="60" t="s">
        <v>813</v>
      </c>
      <c r="Y140" s="60" t="s">
        <v>806</v>
      </c>
      <c r="Z140" s="60" t="s">
        <v>796</v>
      </c>
      <c r="AA140" s="60" t="s">
        <v>777</v>
      </c>
      <c r="AB140" s="60" t="s">
        <v>786</v>
      </c>
      <c r="AC140" s="60" t="s">
        <v>792</v>
      </c>
      <c r="AD140" s="60" t="s">
        <v>797</v>
      </c>
      <c r="AE140" s="117"/>
      <c r="AF140" s="117"/>
      <c r="AG140" s="117"/>
      <c r="AH140" s="117"/>
      <c r="AI140" s="117"/>
      <c r="AJ140" s="117"/>
      <c r="AK140" s="117"/>
      <c r="AL140" s="117"/>
      <c r="AM140" s="117"/>
      <c r="AN140" s="117"/>
      <c r="AO140" s="117"/>
      <c r="AP140" s="117"/>
    </row>
    <row r="141" spans="1:43" s="442" customFormat="1" ht="38.25" customHeight="1" x14ac:dyDescent="0.2">
      <c r="A141" s="131" t="s">
        <v>14</v>
      </c>
      <c r="B141" s="131" t="s">
        <v>2098</v>
      </c>
      <c r="C141" s="131" t="s">
        <v>144</v>
      </c>
      <c r="D141" s="440" t="s">
        <v>556</v>
      </c>
      <c r="E141" s="92">
        <v>11309</v>
      </c>
      <c r="F141" s="92">
        <v>4312</v>
      </c>
      <c r="G141" s="92">
        <v>250</v>
      </c>
      <c r="H141" s="92" t="s">
        <v>2099</v>
      </c>
      <c r="I141" s="92" t="s">
        <v>798</v>
      </c>
      <c r="J141" s="92" t="s">
        <v>1402</v>
      </c>
      <c r="K141" s="92" t="s">
        <v>796</v>
      </c>
      <c r="L141" s="642">
        <v>104.3</v>
      </c>
      <c r="M141" s="93">
        <v>146</v>
      </c>
      <c r="N141" s="116" t="s">
        <v>796</v>
      </c>
      <c r="O141" s="92" t="s">
        <v>819</v>
      </c>
      <c r="P141" s="92"/>
      <c r="Q141" s="92" t="s">
        <v>809</v>
      </c>
      <c r="R141" s="92">
        <v>122</v>
      </c>
      <c r="S141" s="92" t="s">
        <v>831</v>
      </c>
      <c r="T141" s="92">
        <v>1</v>
      </c>
      <c r="U141" s="116" t="s">
        <v>1506</v>
      </c>
      <c r="V141" s="116" t="s">
        <v>796</v>
      </c>
      <c r="W141" s="116" t="s">
        <v>754</v>
      </c>
      <c r="X141" s="116" t="s">
        <v>813</v>
      </c>
      <c r="Y141" s="116" t="s">
        <v>805</v>
      </c>
      <c r="Z141" s="116" t="s">
        <v>796</v>
      </c>
      <c r="AA141" s="116" t="s">
        <v>775</v>
      </c>
      <c r="AB141" s="116" t="s">
        <v>2100</v>
      </c>
      <c r="AC141" s="116" t="s">
        <v>791</v>
      </c>
      <c r="AD141" s="116" t="s">
        <v>797</v>
      </c>
      <c r="AE141" s="116"/>
      <c r="AF141" s="116"/>
      <c r="AG141" s="116"/>
      <c r="AH141" s="116"/>
      <c r="AI141" s="116"/>
      <c r="AJ141" s="116"/>
      <c r="AK141" s="116"/>
      <c r="AL141" s="116"/>
      <c r="AM141" s="116"/>
      <c r="AN141" s="116"/>
      <c r="AO141" s="116"/>
      <c r="AP141" s="117"/>
      <c r="AQ141" s="441"/>
    </row>
    <row r="142" spans="1:43" s="314" customFormat="1" ht="51" customHeight="1" x14ac:dyDescent="0.2">
      <c r="A142" s="71" t="s">
        <v>14</v>
      </c>
      <c r="B142" s="71" t="s">
        <v>381</v>
      </c>
      <c r="C142" s="71" t="s">
        <v>145</v>
      </c>
      <c r="D142" s="71" t="s">
        <v>557</v>
      </c>
      <c r="E142" s="72">
        <v>11050</v>
      </c>
      <c r="F142" s="72">
        <v>3215</v>
      </c>
      <c r="G142" s="72">
        <v>107</v>
      </c>
      <c r="H142" s="72" t="s">
        <v>1541</v>
      </c>
      <c r="I142" s="92" t="s">
        <v>2161</v>
      </c>
      <c r="J142" s="72"/>
      <c r="K142" s="72" t="s">
        <v>796</v>
      </c>
      <c r="L142" s="641">
        <v>840.84</v>
      </c>
      <c r="M142" s="74">
        <v>103.11</v>
      </c>
      <c r="N142" s="116" t="s">
        <v>797</v>
      </c>
      <c r="O142" s="72"/>
      <c r="P142" s="72"/>
      <c r="Q142" s="72"/>
      <c r="R142" s="72">
        <v>67</v>
      </c>
      <c r="S142" s="72" t="s">
        <v>700</v>
      </c>
      <c r="T142" s="72" t="s">
        <v>1542</v>
      </c>
      <c r="U142" s="116" t="s">
        <v>1543</v>
      </c>
      <c r="V142" s="116" t="s">
        <v>797</v>
      </c>
      <c r="W142" s="116"/>
      <c r="X142" s="116" t="s">
        <v>812</v>
      </c>
      <c r="Y142" s="116" t="s">
        <v>2167</v>
      </c>
      <c r="Z142" s="116"/>
      <c r="AA142" s="116"/>
      <c r="AB142" s="116"/>
      <c r="AC142" s="116"/>
      <c r="AD142" s="116" t="s">
        <v>796</v>
      </c>
      <c r="AE142" s="116" t="s">
        <v>730</v>
      </c>
      <c r="AF142" s="116"/>
      <c r="AG142" s="117" t="s">
        <v>1544</v>
      </c>
      <c r="AH142" s="116"/>
      <c r="AI142" s="117"/>
      <c r="AJ142" s="117" t="s">
        <v>1516</v>
      </c>
      <c r="AK142" s="116" t="s">
        <v>2206</v>
      </c>
      <c r="AL142" s="116">
        <v>11</v>
      </c>
      <c r="AM142" s="116">
        <v>32</v>
      </c>
      <c r="AN142" s="116">
        <v>38.6</v>
      </c>
      <c r="AO142" s="116" t="s">
        <v>1545</v>
      </c>
      <c r="AP142" s="117"/>
      <c r="AQ142" s="313"/>
    </row>
    <row r="143" spans="1:43" s="314" customFormat="1" ht="56.25" customHeight="1" x14ac:dyDescent="0.2">
      <c r="A143" s="71" t="s">
        <v>14</v>
      </c>
      <c r="B143" s="71" t="s">
        <v>382</v>
      </c>
      <c r="C143" s="71" t="s">
        <v>146</v>
      </c>
      <c r="D143" s="71" t="s">
        <v>558</v>
      </c>
      <c r="E143" s="72">
        <v>5347</v>
      </c>
      <c r="F143" s="72">
        <v>3075</v>
      </c>
      <c r="G143" s="72">
        <v>96</v>
      </c>
      <c r="H143" s="72" t="s">
        <v>1435</v>
      </c>
      <c r="I143" s="92" t="s">
        <v>2161</v>
      </c>
      <c r="J143" s="72" t="s">
        <v>797</v>
      </c>
      <c r="K143" s="72" t="s">
        <v>796</v>
      </c>
      <c r="L143" s="641">
        <v>569</v>
      </c>
      <c r="M143" s="74">
        <v>62</v>
      </c>
      <c r="N143" s="116" t="s">
        <v>796</v>
      </c>
      <c r="O143" s="72" t="s">
        <v>825</v>
      </c>
      <c r="P143" s="72" t="s">
        <v>797</v>
      </c>
      <c r="Q143" s="72" t="s">
        <v>809</v>
      </c>
      <c r="R143" s="72">
        <v>76</v>
      </c>
      <c r="S143" s="72" t="s">
        <v>700</v>
      </c>
      <c r="T143" s="72">
        <v>1</v>
      </c>
      <c r="U143" s="116" t="s">
        <v>2207</v>
      </c>
      <c r="V143" s="116" t="s">
        <v>796</v>
      </c>
      <c r="W143" s="116" t="s">
        <v>1422</v>
      </c>
      <c r="X143" s="116" t="s">
        <v>812</v>
      </c>
      <c r="Y143" s="116" t="s">
        <v>806</v>
      </c>
      <c r="Z143" s="116" t="s">
        <v>796</v>
      </c>
      <c r="AA143" s="116" t="s">
        <v>779</v>
      </c>
      <c r="AB143" s="116" t="s">
        <v>790</v>
      </c>
      <c r="AC143" s="116"/>
      <c r="AD143" s="116" t="s">
        <v>796</v>
      </c>
      <c r="AE143" s="116" t="s">
        <v>730</v>
      </c>
      <c r="AF143" s="116"/>
      <c r="AG143" s="117" t="s">
        <v>1436</v>
      </c>
      <c r="AH143" s="116" t="s">
        <v>802</v>
      </c>
      <c r="AI143" s="117" t="s">
        <v>1437</v>
      </c>
      <c r="AJ143" s="116"/>
      <c r="AK143" s="116">
        <v>50</v>
      </c>
      <c r="AL143" s="116">
        <v>5</v>
      </c>
      <c r="AM143" s="116">
        <v>25</v>
      </c>
      <c r="AN143" s="117">
        <v>25</v>
      </c>
      <c r="AO143" s="116" t="s">
        <v>1438</v>
      </c>
      <c r="AP143" s="117" t="s">
        <v>1439</v>
      </c>
      <c r="AQ143" s="313"/>
    </row>
    <row r="144" spans="1:43" s="314" customFormat="1" ht="56.25" customHeight="1" x14ac:dyDescent="0.2">
      <c r="A144" s="71" t="s">
        <v>14</v>
      </c>
      <c r="B144" s="71" t="s">
        <v>382</v>
      </c>
      <c r="C144" s="71" t="s">
        <v>147</v>
      </c>
      <c r="D144" s="71" t="s">
        <v>559</v>
      </c>
      <c r="E144" s="72">
        <v>1961</v>
      </c>
      <c r="F144" s="72">
        <v>726</v>
      </c>
      <c r="G144" s="72">
        <v>25</v>
      </c>
      <c r="H144" s="72" t="s">
        <v>1440</v>
      </c>
      <c r="I144" s="92" t="s">
        <v>2161</v>
      </c>
      <c r="J144" s="72" t="s">
        <v>1441</v>
      </c>
      <c r="K144" s="72" t="s">
        <v>796</v>
      </c>
      <c r="L144" s="641">
        <v>166</v>
      </c>
      <c r="M144" s="74">
        <v>6</v>
      </c>
      <c r="N144" s="116" t="s">
        <v>796</v>
      </c>
      <c r="O144" s="72" t="s">
        <v>825</v>
      </c>
      <c r="P144" s="72" t="s">
        <v>797</v>
      </c>
      <c r="Q144" s="72" t="s">
        <v>809</v>
      </c>
      <c r="R144" s="72">
        <v>27.5</v>
      </c>
      <c r="S144" s="72" t="s">
        <v>700</v>
      </c>
      <c r="T144" s="72"/>
      <c r="U144" s="116"/>
      <c r="V144" s="116" t="s">
        <v>796</v>
      </c>
      <c r="W144" s="116" t="s">
        <v>1422</v>
      </c>
      <c r="X144" s="116" t="s">
        <v>812</v>
      </c>
      <c r="Y144" s="116" t="s">
        <v>806</v>
      </c>
      <c r="Z144" s="116" t="s">
        <v>796</v>
      </c>
      <c r="AA144" s="116" t="s">
        <v>779</v>
      </c>
      <c r="AB144" s="116" t="s">
        <v>790</v>
      </c>
      <c r="AC144" s="116"/>
      <c r="AD144" s="116" t="s">
        <v>796</v>
      </c>
      <c r="AE144" s="116" t="s">
        <v>730</v>
      </c>
      <c r="AF144" s="116"/>
      <c r="AG144" s="117" t="s">
        <v>1442</v>
      </c>
      <c r="AH144" s="116"/>
      <c r="AI144" s="116"/>
      <c r="AJ144" s="116"/>
      <c r="AK144" s="116"/>
      <c r="AL144" s="116"/>
      <c r="AM144" s="116"/>
      <c r="AN144" s="116"/>
      <c r="AO144" s="116" t="s">
        <v>1443</v>
      </c>
      <c r="AP144" s="117"/>
      <c r="AQ144" s="313"/>
    </row>
    <row r="145" spans="1:43" s="305" customFormat="1" ht="51" customHeight="1" x14ac:dyDescent="0.2">
      <c r="A145" s="4" t="s">
        <v>14</v>
      </c>
      <c r="B145" s="84" t="s">
        <v>454</v>
      </c>
      <c r="C145" s="71" t="s">
        <v>148</v>
      </c>
      <c r="D145" s="303" t="s">
        <v>560</v>
      </c>
      <c r="E145" s="72">
        <v>14486</v>
      </c>
      <c r="F145" s="72">
        <v>4476</v>
      </c>
      <c r="G145" s="72">
        <v>295</v>
      </c>
      <c r="H145" s="72" t="s">
        <v>1465</v>
      </c>
      <c r="I145" s="92" t="s">
        <v>2161</v>
      </c>
      <c r="J145" s="72" t="s">
        <v>1466</v>
      </c>
      <c r="K145" s="72" t="s">
        <v>796</v>
      </c>
      <c r="L145" s="641">
        <v>1344</v>
      </c>
      <c r="M145" s="74">
        <v>256</v>
      </c>
      <c r="N145" s="131" t="s">
        <v>796</v>
      </c>
      <c r="O145" s="72" t="s">
        <v>817</v>
      </c>
      <c r="P145" s="72"/>
      <c r="Q145" s="72" t="s">
        <v>809</v>
      </c>
      <c r="R145" s="72">
        <v>177.8</v>
      </c>
      <c r="S145" s="72" t="s">
        <v>701</v>
      </c>
      <c r="T145" s="72">
        <v>2</v>
      </c>
      <c r="U145" s="131" t="s">
        <v>1467</v>
      </c>
      <c r="V145" s="131" t="s">
        <v>796</v>
      </c>
      <c r="W145" s="131" t="s">
        <v>1422</v>
      </c>
      <c r="X145" s="131" t="s">
        <v>812</v>
      </c>
      <c r="Y145" s="131" t="s">
        <v>806</v>
      </c>
      <c r="Z145" s="131" t="s">
        <v>796</v>
      </c>
      <c r="AA145" s="131" t="s">
        <v>776</v>
      </c>
      <c r="AB145" s="131" t="s">
        <v>784</v>
      </c>
      <c r="AC145" s="131" t="s">
        <v>791</v>
      </c>
      <c r="AD145" s="131" t="s">
        <v>797</v>
      </c>
      <c r="AE145" s="131"/>
      <c r="AF145" s="131"/>
      <c r="AG145" s="131"/>
      <c r="AH145" s="131"/>
      <c r="AI145" s="116"/>
      <c r="AJ145" s="116"/>
      <c r="AK145" s="116"/>
      <c r="AL145" s="116"/>
      <c r="AM145" s="116"/>
      <c r="AN145" s="116"/>
      <c r="AO145" s="116"/>
      <c r="AP145" s="117"/>
      <c r="AQ145" s="304"/>
    </row>
    <row r="146" spans="1:43" s="314" customFormat="1" ht="38.25" customHeight="1" x14ac:dyDescent="0.2">
      <c r="A146" s="71" t="s">
        <v>14</v>
      </c>
      <c r="B146" s="71" t="s">
        <v>383</v>
      </c>
      <c r="C146" s="71" t="s">
        <v>149</v>
      </c>
      <c r="D146" s="303" t="s">
        <v>2479</v>
      </c>
      <c r="E146" s="72">
        <v>13323</v>
      </c>
      <c r="F146" s="72">
        <v>3751</v>
      </c>
      <c r="G146" s="72">
        <v>255</v>
      </c>
      <c r="H146" s="72" t="s">
        <v>1401</v>
      </c>
      <c r="I146" s="92" t="s">
        <v>2161</v>
      </c>
      <c r="J146" s="72"/>
      <c r="K146" s="72" t="s">
        <v>796</v>
      </c>
      <c r="L146" s="641">
        <v>865.5</v>
      </c>
      <c r="M146" s="74">
        <v>204.5</v>
      </c>
      <c r="N146" s="116" t="s">
        <v>796</v>
      </c>
      <c r="O146" s="72" t="s">
        <v>815</v>
      </c>
      <c r="P146" s="72"/>
      <c r="Q146" s="72" t="s">
        <v>809</v>
      </c>
      <c r="R146" s="72">
        <v>180</v>
      </c>
      <c r="S146" s="72" t="s">
        <v>701</v>
      </c>
      <c r="T146" s="72">
        <v>1</v>
      </c>
      <c r="U146" s="116" t="s">
        <v>2208</v>
      </c>
      <c r="V146" s="116" t="s">
        <v>796</v>
      </c>
      <c r="W146" s="116" t="s">
        <v>754</v>
      </c>
      <c r="X146" s="116" t="s">
        <v>812</v>
      </c>
      <c r="Y146" s="116" t="s">
        <v>806</v>
      </c>
      <c r="Z146" s="116" t="s">
        <v>801</v>
      </c>
      <c r="AA146" s="116"/>
      <c r="AB146" s="116"/>
      <c r="AC146" s="116"/>
      <c r="AD146" s="116"/>
      <c r="AE146" s="116"/>
      <c r="AF146" s="116"/>
      <c r="AG146" s="116"/>
      <c r="AH146" s="116"/>
      <c r="AI146" s="116"/>
      <c r="AJ146" s="116"/>
      <c r="AK146" s="116"/>
      <c r="AL146" s="116"/>
      <c r="AM146" s="116"/>
      <c r="AN146" s="116"/>
      <c r="AO146" s="116"/>
      <c r="AP146" s="117"/>
      <c r="AQ146" s="313"/>
    </row>
    <row r="147" spans="1:43" s="314" customFormat="1" ht="150" customHeight="1" x14ac:dyDescent="0.2">
      <c r="A147" s="71" t="s">
        <v>14</v>
      </c>
      <c r="B147" s="71" t="s">
        <v>323</v>
      </c>
      <c r="C147" s="71" t="s">
        <v>150</v>
      </c>
      <c r="D147" s="71" t="s">
        <v>561</v>
      </c>
      <c r="E147" s="107">
        <v>198</v>
      </c>
      <c r="F147" s="107">
        <v>74</v>
      </c>
      <c r="G147" s="107">
        <v>13</v>
      </c>
      <c r="H147" s="107" t="s">
        <v>1423</v>
      </c>
      <c r="I147" s="109" t="s">
        <v>2161</v>
      </c>
      <c r="J147" s="107" t="s">
        <v>1424</v>
      </c>
      <c r="K147" s="107" t="s">
        <v>796</v>
      </c>
      <c r="L147" s="641">
        <v>16.399999999999999</v>
      </c>
      <c r="M147" s="108">
        <v>2.1</v>
      </c>
      <c r="N147" s="116" t="s">
        <v>797</v>
      </c>
      <c r="O147" s="107"/>
      <c r="P147" s="107"/>
      <c r="Q147" s="107" t="s">
        <v>809</v>
      </c>
      <c r="R147" s="107">
        <v>7</v>
      </c>
      <c r="S147" s="107" t="s">
        <v>701</v>
      </c>
      <c r="T147" s="107">
        <v>0</v>
      </c>
      <c r="U147" s="116">
        <v>0</v>
      </c>
      <c r="V147" s="116" t="s">
        <v>796</v>
      </c>
      <c r="W147" s="116" t="s">
        <v>845</v>
      </c>
      <c r="X147" s="116" t="s">
        <v>812</v>
      </c>
      <c r="Y147" s="116" t="s">
        <v>2171</v>
      </c>
      <c r="Z147" s="116" t="s">
        <v>796</v>
      </c>
      <c r="AA147" s="116" t="s">
        <v>774</v>
      </c>
      <c r="AB147" s="116" t="s">
        <v>790</v>
      </c>
      <c r="AC147" s="116" t="s">
        <v>794</v>
      </c>
      <c r="AD147" s="116" t="s">
        <v>797</v>
      </c>
      <c r="AE147" s="116"/>
      <c r="AF147" s="116"/>
      <c r="AG147" s="116"/>
      <c r="AH147" s="116"/>
      <c r="AI147" s="116"/>
      <c r="AJ147" s="116"/>
      <c r="AK147" s="116"/>
      <c r="AL147" s="116"/>
      <c r="AM147" s="116"/>
      <c r="AN147" s="116"/>
      <c r="AO147" s="116"/>
      <c r="AP147" s="432" t="s">
        <v>1425</v>
      </c>
    </row>
    <row r="148" spans="1:43" s="314" customFormat="1" ht="63.75" customHeight="1" x14ac:dyDescent="0.2">
      <c r="A148" s="71" t="s">
        <v>14</v>
      </c>
      <c r="B148" s="71" t="s">
        <v>323</v>
      </c>
      <c r="C148" s="71" t="s">
        <v>151</v>
      </c>
      <c r="D148" s="431" t="s">
        <v>562</v>
      </c>
      <c r="E148" s="107">
        <v>210</v>
      </c>
      <c r="F148" s="107">
        <v>136</v>
      </c>
      <c r="G148" s="107">
        <v>17</v>
      </c>
      <c r="H148" s="107" t="s">
        <v>1426</v>
      </c>
      <c r="I148" s="109" t="s">
        <v>2161</v>
      </c>
      <c r="J148" s="107" t="s">
        <v>1424</v>
      </c>
      <c r="K148" s="107" t="s">
        <v>796</v>
      </c>
      <c r="L148" s="641">
        <v>20.2</v>
      </c>
      <c r="M148" s="108">
        <v>9</v>
      </c>
      <c r="N148" s="116" t="s">
        <v>796</v>
      </c>
      <c r="O148" s="107" t="s">
        <v>818</v>
      </c>
      <c r="P148" s="107"/>
      <c r="Q148" s="107" t="s">
        <v>809</v>
      </c>
      <c r="R148" s="107">
        <v>24.5</v>
      </c>
      <c r="S148" s="107" t="s">
        <v>836</v>
      </c>
      <c r="T148" s="107">
        <v>2</v>
      </c>
      <c r="U148" s="116" t="s">
        <v>1427</v>
      </c>
      <c r="V148" s="116" t="s">
        <v>796</v>
      </c>
      <c r="W148" s="116" t="s">
        <v>756</v>
      </c>
      <c r="X148" s="116" t="s">
        <v>812</v>
      </c>
      <c r="Y148" s="116" t="s">
        <v>2171</v>
      </c>
      <c r="Z148" s="116" t="s">
        <v>801</v>
      </c>
      <c r="AA148" s="116" t="s">
        <v>778</v>
      </c>
      <c r="AB148" s="116" t="s">
        <v>790</v>
      </c>
      <c r="AC148" s="116"/>
      <c r="AD148" s="116" t="s">
        <v>797</v>
      </c>
      <c r="AE148" s="116"/>
      <c r="AF148" s="116"/>
      <c r="AG148" s="116"/>
      <c r="AH148" s="116"/>
      <c r="AI148" s="116"/>
      <c r="AJ148" s="116"/>
      <c r="AK148" s="116"/>
      <c r="AL148" s="116"/>
      <c r="AM148" s="116"/>
      <c r="AN148" s="116"/>
      <c r="AO148" s="116"/>
      <c r="AP148" s="117" t="s">
        <v>797</v>
      </c>
      <c r="AQ148" s="432"/>
    </row>
    <row r="149" spans="1:43" s="314" customFormat="1" ht="76.5" customHeight="1" x14ac:dyDescent="0.2">
      <c r="A149" s="71" t="s">
        <v>14</v>
      </c>
      <c r="B149" s="71" t="s">
        <v>323</v>
      </c>
      <c r="C149" s="71" t="s">
        <v>152</v>
      </c>
      <c r="D149" s="71" t="s">
        <v>563</v>
      </c>
      <c r="E149" s="107">
        <v>3856</v>
      </c>
      <c r="F149" s="107">
        <v>1407</v>
      </c>
      <c r="G149" s="107">
        <v>98</v>
      </c>
      <c r="H149" s="107" t="s">
        <v>1428</v>
      </c>
      <c r="I149" s="109" t="s">
        <v>2161</v>
      </c>
      <c r="J149" s="107" t="s">
        <v>1424</v>
      </c>
      <c r="K149" s="107" t="s">
        <v>796</v>
      </c>
      <c r="L149" s="641">
        <v>374</v>
      </c>
      <c r="M149" s="108">
        <v>47.1</v>
      </c>
      <c r="N149" s="116" t="s">
        <v>796</v>
      </c>
      <c r="O149" s="107" t="s">
        <v>818</v>
      </c>
      <c r="P149" s="107"/>
      <c r="Q149" s="107" t="s">
        <v>809</v>
      </c>
      <c r="R149" s="107">
        <v>66</v>
      </c>
      <c r="S149" s="107" t="s">
        <v>701</v>
      </c>
      <c r="T149" s="107">
        <v>1</v>
      </c>
      <c r="U149" s="116">
        <v>160</v>
      </c>
      <c r="V149" s="116" t="s">
        <v>796</v>
      </c>
      <c r="W149" s="116" t="s">
        <v>1422</v>
      </c>
      <c r="X149" s="116" t="s">
        <v>812</v>
      </c>
      <c r="Y149" s="116" t="s">
        <v>2171</v>
      </c>
      <c r="Z149" s="116" t="s">
        <v>801</v>
      </c>
      <c r="AA149" s="116" t="s">
        <v>778</v>
      </c>
      <c r="AB149" s="116" t="s">
        <v>790</v>
      </c>
      <c r="AC149" s="116"/>
      <c r="AD149" s="116" t="s">
        <v>796</v>
      </c>
      <c r="AE149" s="116" t="s">
        <v>730</v>
      </c>
      <c r="AF149" s="116"/>
      <c r="AG149" s="433" t="s">
        <v>1429</v>
      </c>
      <c r="AH149" s="116" t="s">
        <v>803</v>
      </c>
      <c r="AI149" s="434">
        <v>42541</v>
      </c>
      <c r="AJ149" s="434">
        <v>43647</v>
      </c>
      <c r="AK149" s="435" t="s">
        <v>2209</v>
      </c>
      <c r="AL149" s="435">
        <v>1</v>
      </c>
      <c r="AM149" s="435" t="s">
        <v>2475</v>
      </c>
      <c r="AN149" s="435" t="s">
        <v>2476</v>
      </c>
      <c r="AO149" s="435" t="s">
        <v>1430</v>
      </c>
      <c r="AP149" s="117" t="s">
        <v>797</v>
      </c>
      <c r="AQ149" s="313"/>
    </row>
    <row r="150" spans="1:43" s="436" customFormat="1" ht="38.25" customHeight="1" x14ac:dyDescent="0.2">
      <c r="A150" s="156" t="s">
        <v>14</v>
      </c>
      <c r="B150" s="60" t="s">
        <v>323</v>
      </c>
      <c r="C150" s="60" t="s">
        <v>379</v>
      </c>
      <c r="D150" s="60" t="s">
        <v>564</v>
      </c>
      <c r="E150" s="61">
        <v>1665</v>
      </c>
      <c r="F150" s="61">
        <v>594</v>
      </c>
      <c r="G150" s="61">
        <v>39</v>
      </c>
      <c r="H150" s="61" t="s">
        <v>1431</v>
      </c>
      <c r="I150" s="61" t="s">
        <v>2161</v>
      </c>
      <c r="J150" s="61" t="s">
        <v>1421</v>
      </c>
      <c r="K150" s="61" t="s">
        <v>796</v>
      </c>
      <c r="L150" s="644">
        <v>171.8</v>
      </c>
      <c r="M150" s="62">
        <v>17.5</v>
      </c>
      <c r="N150" s="117" t="s">
        <v>797</v>
      </c>
      <c r="O150" s="61"/>
      <c r="P150" s="61"/>
      <c r="Q150" s="61" t="s">
        <v>809</v>
      </c>
      <c r="R150" s="61">
        <v>22</v>
      </c>
      <c r="S150" s="61" t="s">
        <v>701</v>
      </c>
      <c r="T150" s="61">
        <v>0</v>
      </c>
      <c r="U150" s="117">
        <v>0</v>
      </c>
      <c r="V150" s="117" t="s">
        <v>796</v>
      </c>
      <c r="W150" s="117" t="s">
        <v>756</v>
      </c>
      <c r="X150" s="117" t="s">
        <v>812</v>
      </c>
      <c r="Y150" s="117" t="s">
        <v>2171</v>
      </c>
      <c r="Z150" s="117" t="s">
        <v>801</v>
      </c>
      <c r="AA150" s="117" t="s">
        <v>779</v>
      </c>
      <c r="AB150" s="117" t="s">
        <v>790</v>
      </c>
      <c r="AC150" s="117"/>
      <c r="AD150" s="117" t="s">
        <v>797</v>
      </c>
      <c r="AE150" s="117"/>
      <c r="AF150" s="117"/>
      <c r="AG150" s="117"/>
      <c r="AH150" s="117"/>
      <c r="AI150" s="117"/>
      <c r="AJ150" s="117"/>
      <c r="AK150" s="117"/>
      <c r="AL150" s="117"/>
      <c r="AM150" s="117"/>
      <c r="AN150" s="117"/>
      <c r="AO150" s="117"/>
      <c r="AP150" s="117" t="s">
        <v>797</v>
      </c>
    </row>
    <row r="151" spans="1:43" s="314" customFormat="1" ht="63.75" customHeight="1" x14ac:dyDescent="0.2">
      <c r="A151" s="71" t="s">
        <v>14</v>
      </c>
      <c r="B151" s="71" t="s">
        <v>323</v>
      </c>
      <c r="C151" s="71" t="s">
        <v>153</v>
      </c>
      <c r="D151" s="431" t="s">
        <v>565</v>
      </c>
      <c r="E151" s="107">
        <v>26454</v>
      </c>
      <c r="F151" s="107">
        <v>10014</v>
      </c>
      <c r="G151" s="107">
        <v>1190</v>
      </c>
      <c r="H151" s="107" t="s">
        <v>1420</v>
      </c>
      <c r="I151" s="109" t="s">
        <v>2161</v>
      </c>
      <c r="J151" s="107" t="s">
        <v>1421</v>
      </c>
      <c r="K151" s="107" t="s">
        <v>796</v>
      </c>
      <c r="L151" s="641">
        <v>2728</v>
      </c>
      <c r="M151" s="108">
        <v>787.9</v>
      </c>
      <c r="N151" s="116" t="s">
        <v>797</v>
      </c>
      <c r="O151" s="107"/>
      <c r="P151" s="107"/>
      <c r="Q151" s="107" t="s">
        <v>809</v>
      </c>
      <c r="R151" s="107">
        <v>333</v>
      </c>
      <c r="S151" s="107" t="s">
        <v>831</v>
      </c>
      <c r="T151" s="107">
        <v>4</v>
      </c>
      <c r="U151" s="116" t="s">
        <v>1432</v>
      </c>
      <c r="V151" s="116" t="s">
        <v>796</v>
      </c>
      <c r="W151" s="116" t="s">
        <v>1422</v>
      </c>
      <c r="X151" s="116" t="s">
        <v>812</v>
      </c>
      <c r="Y151" s="116" t="s">
        <v>2189</v>
      </c>
      <c r="Z151" s="116" t="s">
        <v>796</v>
      </c>
      <c r="AA151" s="116" t="s">
        <v>778</v>
      </c>
      <c r="AB151" s="116" t="s">
        <v>784</v>
      </c>
      <c r="AC151" s="116" t="s">
        <v>792</v>
      </c>
      <c r="AD151" s="116" t="s">
        <v>797</v>
      </c>
      <c r="AE151" s="116"/>
      <c r="AF151" s="116"/>
      <c r="AG151" s="116"/>
      <c r="AH151" s="116"/>
      <c r="AI151" s="116"/>
      <c r="AJ151" s="116"/>
      <c r="AK151" s="116"/>
      <c r="AL151" s="116"/>
      <c r="AM151" s="116"/>
      <c r="AN151" s="116"/>
      <c r="AO151" s="116"/>
      <c r="AP151" s="117" t="s">
        <v>797</v>
      </c>
      <c r="AQ151" s="313"/>
    </row>
    <row r="152" spans="1:43" s="314" customFormat="1" ht="38.25" customHeight="1" x14ac:dyDescent="0.2">
      <c r="A152" s="71" t="s">
        <v>14</v>
      </c>
      <c r="B152" s="71" t="s">
        <v>2472</v>
      </c>
      <c r="C152" s="71" t="s">
        <v>154</v>
      </c>
      <c r="D152" s="303" t="s">
        <v>2278</v>
      </c>
      <c r="E152" s="72">
        <v>6682</v>
      </c>
      <c r="F152" s="72">
        <v>1875</v>
      </c>
      <c r="G152" s="72">
        <v>94</v>
      </c>
      <c r="H152" s="72" t="s">
        <v>1539</v>
      </c>
      <c r="I152" s="92" t="s">
        <v>2161</v>
      </c>
      <c r="J152" s="72" t="s">
        <v>797</v>
      </c>
      <c r="K152" s="72" t="s">
        <v>796</v>
      </c>
      <c r="L152" s="641">
        <v>480</v>
      </c>
      <c r="M152" s="74">
        <v>100</v>
      </c>
      <c r="N152" s="167" t="s">
        <v>796</v>
      </c>
      <c r="O152" s="130" t="s">
        <v>819</v>
      </c>
      <c r="P152" s="72"/>
      <c r="Q152" s="72" t="s">
        <v>809</v>
      </c>
      <c r="R152" s="72">
        <v>60</v>
      </c>
      <c r="S152" s="72" t="s">
        <v>2179</v>
      </c>
      <c r="T152" s="72">
        <v>3</v>
      </c>
      <c r="U152" s="116">
        <v>300000</v>
      </c>
      <c r="V152" s="116" t="s">
        <v>796</v>
      </c>
      <c r="W152" s="116" t="s">
        <v>1422</v>
      </c>
      <c r="X152" s="116" t="s">
        <v>812</v>
      </c>
      <c r="Y152" s="116" t="s">
        <v>806</v>
      </c>
      <c r="Z152" s="116" t="s">
        <v>796</v>
      </c>
      <c r="AA152" s="116" t="s">
        <v>775</v>
      </c>
      <c r="AB152" s="116" t="s">
        <v>777</v>
      </c>
      <c r="AC152" s="116"/>
      <c r="AD152" s="116" t="s">
        <v>797</v>
      </c>
      <c r="AE152" s="116"/>
      <c r="AF152" s="116"/>
      <c r="AG152" s="116"/>
      <c r="AH152" s="116"/>
      <c r="AI152" s="116"/>
      <c r="AJ152" s="116"/>
      <c r="AK152" s="116"/>
      <c r="AL152" s="116"/>
      <c r="AM152" s="116"/>
      <c r="AN152" s="116"/>
      <c r="AO152" s="116"/>
      <c r="AP152" s="117"/>
      <c r="AQ152" s="313"/>
    </row>
    <row r="153" spans="1:43" s="444" customFormat="1" ht="38.25" customHeight="1" x14ac:dyDescent="0.2">
      <c r="A153" s="84" t="s">
        <v>14</v>
      </c>
      <c r="B153" s="84" t="s">
        <v>1937</v>
      </c>
      <c r="C153" s="71" t="s">
        <v>155</v>
      </c>
      <c r="D153" s="303"/>
      <c r="E153" s="72"/>
      <c r="F153" s="72"/>
      <c r="G153" s="72"/>
      <c r="H153" s="72" t="s">
        <v>1941</v>
      </c>
      <c r="I153" s="92" t="s">
        <v>2161</v>
      </c>
      <c r="J153" s="72" t="s">
        <v>1464</v>
      </c>
      <c r="K153" s="72" t="s">
        <v>796</v>
      </c>
      <c r="L153" s="641">
        <v>1.5</v>
      </c>
      <c r="M153" s="74">
        <v>1.2</v>
      </c>
      <c r="N153" s="116" t="s">
        <v>797</v>
      </c>
      <c r="O153" s="72"/>
      <c r="P153" s="72"/>
      <c r="Q153" s="72" t="s">
        <v>810</v>
      </c>
      <c r="R153" s="72">
        <v>38</v>
      </c>
      <c r="S153" s="72" t="s">
        <v>831</v>
      </c>
      <c r="T153" s="72">
        <v>1</v>
      </c>
      <c r="U153" s="116">
        <v>300</v>
      </c>
      <c r="V153" s="116" t="s">
        <v>796</v>
      </c>
      <c r="W153" s="116" t="s">
        <v>756</v>
      </c>
      <c r="X153" s="116" t="s">
        <v>811</v>
      </c>
      <c r="Y153" s="116" t="s">
        <v>805</v>
      </c>
      <c r="Z153" s="116" t="s">
        <v>796</v>
      </c>
      <c r="AA153" s="116" t="s">
        <v>775</v>
      </c>
      <c r="AB153" s="116" t="s">
        <v>784</v>
      </c>
      <c r="AC153" s="116" t="s">
        <v>792</v>
      </c>
      <c r="AD153" s="116"/>
      <c r="AE153" s="116"/>
      <c r="AF153" s="116"/>
      <c r="AG153" s="116"/>
      <c r="AH153" s="116"/>
      <c r="AI153" s="116"/>
      <c r="AJ153" s="116"/>
      <c r="AK153" s="116"/>
      <c r="AL153" s="116"/>
      <c r="AM153" s="116"/>
      <c r="AN153" s="116"/>
      <c r="AO153" s="116"/>
      <c r="AP153" s="117"/>
      <c r="AQ153" s="443"/>
    </row>
    <row r="154" spans="1:43" s="444" customFormat="1" ht="38.25" customHeight="1" x14ac:dyDescent="0.2">
      <c r="A154" s="84" t="s">
        <v>14</v>
      </c>
      <c r="B154" s="84" t="s">
        <v>1937</v>
      </c>
      <c r="C154" s="71" t="s">
        <v>156</v>
      </c>
      <c r="D154" s="445" t="s">
        <v>2480</v>
      </c>
      <c r="E154" s="72">
        <v>17000</v>
      </c>
      <c r="F154" s="72">
        <v>6184</v>
      </c>
      <c r="G154" s="72">
        <v>618</v>
      </c>
      <c r="H154" s="72" t="s">
        <v>1942</v>
      </c>
      <c r="I154" s="92" t="s">
        <v>2161</v>
      </c>
      <c r="J154" s="72" t="s">
        <v>1537</v>
      </c>
      <c r="K154" s="72" t="s">
        <v>796</v>
      </c>
      <c r="L154" s="641">
        <v>1715</v>
      </c>
      <c r="M154" s="74">
        <v>431.6</v>
      </c>
      <c r="N154" s="116" t="s">
        <v>796</v>
      </c>
      <c r="O154" s="72" t="s">
        <v>822</v>
      </c>
      <c r="P154" s="72"/>
      <c r="Q154" s="72" t="s">
        <v>809</v>
      </c>
      <c r="R154" s="72">
        <v>228</v>
      </c>
      <c r="S154" s="72" t="s">
        <v>831</v>
      </c>
      <c r="T154" s="72">
        <v>1</v>
      </c>
      <c r="U154" s="116">
        <v>330</v>
      </c>
      <c r="V154" s="116" t="s">
        <v>796</v>
      </c>
      <c r="W154" s="116" t="s">
        <v>754</v>
      </c>
      <c r="X154" s="116" t="s">
        <v>811</v>
      </c>
      <c r="Y154" s="116" t="s">
        <v>805</v>
      </c>
      <c r="Z154" s="116" t="s">
        <v>801</v>
      </c>
      <c r="AA154" s="116"/>
      <c r="AB154" s="116"/>
      <c r="AC154" s="116"/>
      <c r="AD154" s="116"/>
      <c r="AE154" s="116"/>
      <c r="AF154" s="116"/>
      <c r="AG154" s="116"/>
      <c r="AH154" s="116"/>
      <c r="AI154" s="116"/>
      <c r="AJ154" s="116"/>
      <c r="AK154" s="116"/>
      <c r="AL154" s="116"/>
      <c r="AM154" s="116"/>
      <c r="AN154" s="116"/>
      <c r="AO154" s="116"/>
      <c r="AP154" s="117"/>
      <c r="AQ154" s="443"/>
    </row>
    <row r="155" spans="1:43" s="444" customFormat="1" ht="76.5" customHeight="1" x14ac:dyDescent="0.2">
      <c r="A155" s="71" t="s">
        <v>14</v>
      </c>
      <c r="B155" s="71" t="s">
        <v>385</v>
      </c>
      <c r="C155" s="71" t="s">
        <v>157</v>
      </c>
      <c r="D155" s="303" t="s">
        <v>2279</v>
      </c>
      <c r="E155" s="72" t="s">
        <v>1510</v>
      </c>
      <c r="F155" s="72" t="s">
        <v>1511</v>
      </c>
      <c r="G155" s="72" t="s">
        <v>2481</v>
      </c>
      <c r="H155" s="72" t="s">
        <v>1512</v>
      </c>
      <c r="I155" s="92" t="s">
        <v>2161</v>
      </c>
      <c r="J155" s="131" t="s">
        <v>1513</v>
      </c>
      <c r="K155" s="72" t="s">
        <v>796</v>
      </c>
      <c r="L155" s="641">
        <v>13666</v>
      </c>
      <c r="M155" s="74" t="s">
        <v>2482</v>
      </c>
      <c r="N155" s="116" t="s">
        <v>796</v>
      </c>
      <c r="O155" s="72" t="s">
        <v>818</v>
      </c>
      <c r="P155" s="72"/>
      <c r="Q155" s="72" t="s">
        <v>810</v>
      </c>
      <c r="R155" s="72">
        <v>572</v>
      </c>
      <c r="S155" s="131"/>
      <c r="T155" s="72">
        <v>4</v>
      </c>
      <c r="U155" s="131" t="s">
        <v>1514</v>
      </c>
      <c r="V155" s="131" t="s">
        <v>796</v>
      </c>
      <c r="W155" s="131" t="s">
        <v>754</v>
      </c>
      <c r="X155" s="131" t="s">
        <v>811</v>
      </c>
      <c r="Y155" s="131" t="s">
        <v>805</v>
      </c>
      <c r="Z155" s="131" t="s">
        <v>796</v>
      </c>
      <c r="AA155" s="131" t="s">
        <v>776</v>
      </c>
      <c r="AB155" s="131" t="s">
        <v>786</v>
      </c>
      <c r="AC155" s="131" t="s">
        <v>791</v>
      </c>
      <c r="AD155" s="131" t="s">
        <v>796</v>
      </c>
      <c r="AE155" s="131" t="s">
        <v>730</v>
      </c>
      <c r="AF155" s="116"/>
      <c r="AG155" s="131" t="s">
        <v>1515</v>
      </c>
      <c r="AH155" s="131" t="s">
        <v>803</v>
      </c>
      <c r="AI155" s="447">
        <v>41456</v>
      </c>
      <c r="AJ155" s="131" t="s">
        <v>1516</v>
      </c>
      <c r="AK155" s="131" t="s">
        <v>1517</v>
      </c>
      <c r="AL155" s="131" t="s">
        <v>1518</v>
      </c>
      <c r="AM155" s="131" t="s">
        <v>2483</v>
      </c>
      <c r="AN155" s="131" t="s">
        <v>2484</v>
      </c>
      <c r="AO155" s="131" t="s">
        <v>1519</v>
      </c>
      <c r="AP155" s="60" t="s">
        <v>1520</v>
      </c>
      <c r="AQ155" s="443"/>
    </row>
    <row r="156" spans="1:43" s="89" customFormat="1" ht="51" customHeight="1" x14ac:dyDescent="0.2">
      <c r="A156" s="86" t="s">
        <v>14</v>
      </c>
      <c r="B156" s="86" t="s">
        <v>386</v>
      </c>
      <c r="C156" s="86" t="s">
        <v>158</v>
      </c>
      <c r="D156" s="86" t="s">
        <v>566</v>
      </c>
      <c r="E156" s="87">
        <v>7922</v>
      </c>
      <c r="F156" s="87">
        <v>3098</v>
      </c>
      <c r="G156" s="87">
        <v>352</v>
      </c>
      <c r="H156" s="87" t="s">
        <v>1764</v>
      </c>
      <c r="I156" s="110" t="s">
        <v>798</v>
      </c>
      <c r="J156" s="87" t="s">
        <v>796</v>
      </c>
      <c r="K156" s="87" t="s">
        <v>796</v>
      </c>
      <c r="L156" s="651">
        <v>759.71</v>
      </c>
      <c r="M156" s="88">
        <v>113.27</v>
      </c>
      <c r="N156" s="128" t="s">
        <v>796</v>
      </c>
      <c r="O156" s="87" t="s">
        <v>845</v>
      </c>
      <c r="P156" s="87" t="s">
        <v>1765</v>
      </c>
      <c r="Q156" s="87" t="s">
        <v>809</v>
      </c>
      <c r="R156" s="87">
        <v>65.83</v>
      </c>
      <c r="S156" s="87" t="s">
        <v>831</v>
      </c>
      <c r="T156" s="87">
        <v>1</v>
      </c>
      <c r="U156" s="128" t="s">
        <v>2210</v>
      </c>
      <c r="V156" s="128" t="s">
        <v>796</v>
      </c>
      <c r="W156" s="128" t="s">
        <v>754</v>
      </c>
      <c r="X156" s="128" t="s">
        <v>812</v>
      </c>
      <c r="Y156" s="128" t="s">
        <v>807</v>
      </c>
      <c r="Z156" s="128" t="s">
        <v>796</v>
      </c>
      <c r="AA156" s="128" t="s">
        <v>775</v>
      </c>
      <c r="AB156" s="128" t="s">
        <v>784</v>
      </c>
      <c r="AC156" s="128" t="s">
        <v>792</v>
      </c>
      <c r="AD156" s="128" t="s">
        <v>797</v>
      </c>
      <c r="AE156" s="128"/>
      <c r="AF156" s="128"/>
      <c r="AG156" s="128"/>
      <c r="AH156" s="128"/>
      <c r="AI156" s="128"/>
      <c r="AJ156" s="128"/>
      <c r="AK156" s="128"/>
      <c r="AL156" s="128"/>
      <c r="AM156" s="128"/>
      <c r="AN156" s="128"/>
      <c r="AO156" s="128"/>
      <c r="AP156" s="129" t="s">
        <v>2211</v>
      </c>
      <c r="AQ156" s="90"/>
    </row>
    <row r="157" spans="1:43" s="89" customFormat="1" ht="63.75" customHeight="1" x14ac:dyDescent="0.2">
      <c r="A157" s="86" t="s">
        <v>14</v>
      </c>
      <c r="B157" s="86" t="s">
        <v>386</v>
      </c>
      <c r="C157" s="86" t="s">
        <v>159</v>
      </c>
      <c r="D157" s="162" t="s">
        <v>567</v>
      </c>
      <c r="E157" s="110">
        <v>14961</v>
      </c>
      <c r="F157" s="110">
        <v>3070</v>
      </c>
      <c r="G157" s="110">
        <v>241</v>
      </c>
      <c r="H157" s="110" t="s">
        <v>1766</v>
      </c>
      <c r="I157" s="110" t="s">
        <v>2161</v>
      </c>
      <c r="J157" s="110" t="s">
        <v>796</v>
      </c>
      <c r="K157" s="110" t="s">
        <v>796</v>
      </c>
      <c r="L157" s="652">
        <v>700</v>
      </c>
      <c r="M157" s="152">
        <v>274.14</v>
      </c>
      <c r="N157" s="128" t="s">
        <v>796</v>
      </c>
      <c r="O157" s="110" t="s">
        <v>845</v>
      </c>
      <c r="P157" s="110" t="s">
        <v>1767</v>
      </c>
      <c r="Q157" s="110" t="s">
        <v>809</v>
      </c>
      <c r="R157" s="87">
        <v>216</v>
      </c>
      <c r="S157" s="87" t="s">
        <v>701</v>
      </c>
      <c r="T157" s="87">
        <v>2</v>
      </c>
      <c r="U157" s="128" t="s">
        <v>2212</v>
      </c>
      <c r="V157" s="128" t="s">
        <v>796</v>
      </c>
      <c r="W157" s="128" t="s">
        <v>1422</v>
      </c>
      <c r="X157" s="128" t="s">
        <v>812</v>
      </c>
      <c r="Y157" s="128" t="s">
        <v>807</v>
      </c>
      <c r="Z157" s="128" t="s">
        <v>796</v>
      </c>
      <c r="AA157" s="128" t="s">
        <v>775</v>
      </c>
      <c r="AB157" s="128" t="s">
        <v>784</v>
      </c>
      <c r="AC157" s="128" t="s">
        <v>792</v>
      </c>
      <c r="AD157" s="128" t="s">
        <v>797</v>
      </c>
      <c r="AE157" s="128"/>
      <c r="AF157" s="128"/>
      <c r="AG157" s="128"/>
      <c r="AH157" s="128"/>
      <c r="AI157" s="128"/>
      <c r="AJ157" s="128"/>
      <c r="AK157" s="128"/>
      <c r="AL157" s="128"/>
      <c r="AM157" s="128"/>
      <c r="AN157" s="128"/>
      <c r="AO157" s="128"/>
      <c r="AP157" s="129" t="s">
        <v>2211</v>
      </c>
      <c r="AQ157" s="90"/>
    </row>
    <row r="158" spans="1:43" s="314" customFormat="1" ht="38.25" customHeight="1" x14ac:dyDescent="0.2">
      <c r="A158" s="71" t="s">
        <v>11</v>
      </c>
      <c r="B158" s="71" t="s">
        <v>387</v>
      </c>
      <c r="C158" s="71" t="s">
        <v>160</v>
      </c>
      <c r="D158" s="303" t="s">
        <v>568</v>
      </c>
      <c r="E158" s="80">
        <v>5680</v>
      </c>
      <c r="F158" s="80">
        <v>1481</v>
      </c>
      <c r="G158" s="80">
        <v>119</v>
      </c>
      <c r="H158" s="92" t="s">
        <v>2485</v>
      </c>
      <c r="I158" s="80" t="s">
        <v>2190</v>
      </c>
      <c r="J158" s="92" t="s">
        <v>1424</v>
      </c>
      <c r="K158" s="92" t="s">
        <v>796</v>
      </c>
      <c r="L158" s="644">
        <v>430.76</v>
      </c>
      <c r="M158" s="81">
        <v>157.97999999999999</v>
      </c>
      <c r="N158" s="116" t="s">
        <v>796</v>
      </c>
      <c r="O158" s="92" t="s">
        <v>825</v>
      </c>
      <c r="P158" s="92"/>
      <c r="Q158" s="92" t="s">
        <v>2162</v>
      </c>
      <c r="R158" s="121">
        <v>81.67</v>
      </c>
      <c r="S158" s="92" t="s">
        <v>2179</v>
      </c>
      <c r="T158" s="92">
        <v>1</v>
      </c>
      <c r="U158" s="116">
        <v>600</v>
      </c>
      <c r="V158" s="116" t="s">
        <v>796</v>
      </c>
      <c r="W158" s="116" t="s">
        <v>2174</v>
      </c>
      <c r="X158" s="116" t="s">
        <v>811</v>
      </c>
      <c r="Y158" s="116" t="s">
        <v>2169</v>
      </c>
      <c r="Z158" s="116" t="s">
        <v>796</v>
      </c>
      <c r="AA158" s="116" t="s">
        <v>773</v>
      </c>
      <c r="AB158" s="116" t="s">
        <v>788</v>
      </c>
      <c r="AC158" s="116" t="s">
        <v>792</v>
      </c>
      <c r="AD158" s="116" t="s">
        <v>797</v>
      </c>
      <c r="AE158" s="116"/>
      <c r="AF158" s="116"/>
      <c r="AG158" s="116"/>
      <c r="AH158" s="116"/>
      <c r="AI158" s="116"/>
      <c r="AJ158" s="116"/>
      <c r="AK158" s="116"/>
      <c r="AL158" s="116"/>
      <c r="AM158" s="116"/>
      <c r="AN158" s="116"/>
      <c r="AO158" s="116"/>
      <c r="AP158" s="450" t="s">
        <v>2486</v>
      </c>
      <c r="AQ158" s="313"/>
    </row>
    <row r="159" spans="1:43" s="314" customFormat="1" ht="38.25" customHeight="1" x14ac:dyDescent="0.2">
      <c r="A159" s="71" t="s">
        <v>11</v>
      </c>
      <c r="B159" s="71" t="s">
        <v>387</v>
      </c>
      <c r="C159" s="71" t="s">
        <v>161</v>
      </c>
      <c r="D159" s="71" t="s">
        <v>569</v>
      </c>
      <c r="E159" s="80">
        <v>178</v>
      </c>
      <c r="F159" s="80">
        <v>59</v>
      </c>
      <c r="G159" s="80">
        <v>2</v>
      </c>
      <c r="H159" s="92" t="s">
        <v>1959</v>
      </c>
      <c r="I159" s="92" t="s">
        <v>2161</v>
      </c>
      <c r="J159" s="92" t="s">
        <v>1424</v>
      </c>
      <c r="K159" s="92" t="s">
        <v>797</v>
      </c>
      <c r="L159" s="644">
        <v>13.61</v>
      </c>
      <c r="M159" s="81">
        <v>0.03</v>
      </c>
      <c r="N159" s="116" t="s">
        <v>797</v>
      </c>
      <c r="O159" s="92"/>
      <c r="P159" s="92"/>
      <c r="Q159" s="92" t="s">
        <v>2162</v>
      </c>
      <c r="R159" s="121">
        <v>2.52</v>
      </c>
      <c r="S159" s="92" t="s">
        <v>701</v>
      </c>
      <c r="T159" s="92">
        <v>0</v>
      </c>
      <c r="U159" s="116">
        <v>0</v>
      </c>
      <c r="V159" s="116" t="s">
        <v>796</v>
      </c>
      <c r="W159" s="116" t="s">
        <v>756</v>
      </c>
      <c r="X159" s="116" t="s">
        <v>811</v>
      </c>
      <c r="Y159" s="116" t="s">
        <v>807</v>
      </c>
      <c r="Z159" s="116" t="s">
        <v>796</v>
      </c>
      <c r="AA159" s="116" t="s">
        <v>773</v>
      </c>
      <c r="AB159" s="116" t="s">
        <v>788</v>
      </c>
      <c r="AC159" s="116" t="s">
        <v>792</v>
      </c>
      <c r="AD159" s="116" t="s">
        <v>797</v>
      </c>
      <c r="AE159" s="116"/>
      <c r="AF159" s="116"/>
      <c r="AG159" s="116"/>
      <c r="AH159" s="116"/>
      <c r="AI159" s="116"/>
      <c r="AJ159" s="116"/>
      <c r="AK159" s="116"/>
      <c r="AL159" s="116"/>
      <c r="AM159" s="116"/>
      <c r="AN159" s="116"/>
      <c r="AO159" s="116"/>
      <c r="AP159" s="450" t="s">
        <v>2487</v>
      </c>
      <c r="AQ159" s="313"/>
    </row>
    <row r="160" spans="1:43" s="314" customFormat="1" ht="165" customHeight="1" x14ac:dyDescent="0.2">
      <c r="A160" s="71" t="s">
        <v>11</v>
      </c>
      <c r="B160" s="71" t="s">
        <v>387</v>
      </c>
      <c r="C160" s="71" t="s">
        <v>162</v>
      </c>
      <c r="D160" s="71" t="s">
        <v>570</v>
      </c>
      <c r="E160" s="80">
        <v>44495</v>
      </c>
      <c r="F160" s="80">
        <v>12183</v>
      </c>
      <c r="G160" s="80">
        <v>1010</v>
      </c>
      <c r="H160" s="92" t="s">
        <v>2488</v>
      </c>
      <c r="I160" s="92" t="s">
        <v>2161</v>
      </c>
      <c r="J160" s="92" t="s">
        <v>1424</v>
      </c>
      <c r="K160" s="92" t="s">
        <v>796</v>
      </c>
      <c r="L160" s="644">
        <v>3530</v>
      </c>
      <c r="M160" s="81">
        <v>1234.95</v>
      </c>
      <c r="N160" s="116" t="s">
        <v>796</v>
      </c>
      <c r="O160" s="92" t="s">
        <v>845</v>
      </c>
      <c r="P160" s="92" t="s">
        <v>1960</v>
      </c>
      <c r="Q160" s="92" t="s">
        <v>2162</v>
      </c>
      <c r="R160" s="121">
        <v>365.77</v>
      </c>
      <c r="S160" s="92" t="s">
        <v>2179</v>
      </c>
      <c r="T160" s="92">
        <v>4</v>
      </c>
      <c r="U160" s="116">
        <v>7650</v>
      </c>
      <c r="V160" s="116" t="s">
        <v>796</v>
      </c>
      <c r="W160" s="116" t="s">
        <v>754</v>
      </c>
      <c r="X160" s="116" t="s">
        <v>811</v>
      </c>
      <c r="Y160" s="116" t="s">
        <v>805</v>
      </c>
      <c r="Z160" s="116" t="s">
        <v>796</v>
      </c>
      <c r="AA160" s="116" t="s">
        <v>773</v>
      </c>
      <c r="AB160" s="116" t="s">
        <v>788</v>
      </c>
      <c r="AC160" s="116" t="s">
        <v>792</v>
      </c>
      <c r="AD160" s="116" t="s">
        <v>797</v>
      </c>
      <c r="AE160" s="116"/>
      <c r="AF160" s="116"/>
      <c r="AG160" s="116"/>
      <c r="AH160" s="116"/>
      <c r="AI160" s="116"/>
      <c r="AJ160" s="116"/>
      <c r="AK160" s="116"/>
      <c r="AL160" s="116"/>
      <c r="AM160" s="116"/>
      <c r="AN160" s="116"/>
      <c r="AO160" s="116"/>
      <c r="AP160" s="450" t="s">
        <v>2489</v>
      </c>
      <c r="AQ160" s="313"/>
    </row>
    <row r="161" spans="1:43" s="314" customFormat="1" ht="38.25" customHeight="1" x14ac:dyDescent="0.2">
      <c r="A161" s="71" t="s">
        <v>11</v>
      </c>
      <c r="B161" s="71" t="s">
        <v>387</v>
      </c>
      <c r="C161" s="71" t="s">
        <v>163</v>
      </c>
      <c r="D161" s="303" t="s">
        <v>2283</v>
      </c>
      <c r="E161" s="80">
        <v>1993</v>
      </c>
      <c r="F161" s="80">
        <v>549</v>
      </c>
      <c r="G161" s="80">
        <v>36</v>
      </c>
      <c r="H161" s="92" t="s">
        <v>1961</v>
      </c>
      <c r="I161" s="92" t="s">
        <v>2161</v>
      </c>
      <c r="J161" s="92" t="s">
        <v>1424</v>
      </c>
      <c r="K161" s="92" t="s">
        <v>796</v>
      </c>
      <c r="L161" s="644">
        <v>122.74</v>
      </c>
      <c r="M161" s="81">
        <v>57.56</v>
      </c>
      <c r="N161" s="116" t="s">
        <v>797</v>
      </c>
      <c r="O161" s="92"/>
      <c r="P161" s="92"/>
      <c r="Q161" s="92" t="s">
        <v>810</v>
      </c>
      <c r="R161" s="121">
        <v>33.86</v>
      </c>
      <c r="S161" s="92" t="s">
        <v>701</v>
      </c>
      <c r="T161" s="92">
        <v>1</v>
      </c>
      <c r="U161" s="116">
        <v>80</v>
      </c>
      <c r="V161" s="116" t="s">
        <v>796</v>
      </c>
      <c r="W161" s="116" t="s">
        <v>756</v>
      </c>
      <c r="X161" s="116" t="s">
        <v>811</v>
      </c>
      <c r="Y161" s="116" t="s">
        <v>807</v>
      </c>
      <c r="Z161" s="116" t="s">
        <v>796</v>
      </c>
      <c r="AA161" s="116" t="s">
        <v>773</v>
      </c>
      <c r="AB161" s="116" t="s">
        <v>788</v>
      </c>
      <c r="AC161" s="116" t="s">
        <v>792</v>
      </c>
      <c r="AD161" s="116" t="s">
        <v>797</v>
      </c>
      <c r="AE161" s="116"/>
      <c r="AF161" s="116"/>
      <c r="AG161" s="116"/>
      <c r="AH161" s="116"/>
      <c r="AI161" s="116"/>
      <c r="AJ161" s="116"/>
      <c r="AK161" s="116"/>
      <c r="AL161" s="116"/>
      <c r="AM161" s="116"/>
      <c r="AN161" s="116"/>
      <c r="AO161" s="116"/>
      <c r="AP161" s="450"/>
      <c r="AQ161" s="313"/>
    </row>
    <row r="162" spans="1:43" s="314" customFormat="1" ht="38.25" customHeight="1" x14ac:dyDescent="0.2">
      <c r="A162" s="71" t="s">
        <v>11</v>
      </c>
      <c r="B162" s="71" t="s">
        <v>388</v>
      </c>
      <c r="C162" s="71" t="s">
        <v>164</v>
      </c>
      <c r="D162" s="303" t="s">
        <v>571</v>
      </c>
      <c r="E162" s="92">
        <v>12211</v>
      </c>
      <c r="F162" s="92">
        <v>4587</v>
      </c>
      <c r="G162" s="92">
        <v>398</v>
      </c>
      <c r="H162" s="92" t="s">
        <v>1521</v>
      </c>
      <c r="I162" s="92" t="s">
        <v>798</v>
      </c>
      <c r="J162" s="92" t="s">
        <v>796</v>
      </c>
      <c r="K162" s="92" t="s">
        <v>796</v>
      </c>
      <c r="L162" s="642">
        <v>873.39</v>
      </c>
      <c r="M162" s="93">
        <v>262.63</v>
      </c>
      <c r="N162" s="116" t="s">
        <v>796</v>
      </c>
      <c r="O162" s="92" t="s">
        <v>824</v>
      </c>
      <c r="P162" s="92" t="s">
        <v>2492</v>
      </c>
      <c r="Q162" s="92" t="s">
        <v>810</v>
      </c>
      <c r="R162" s="72">
        <v>195</v>
      </c>
      <c r="S162" s="72" t="s">
        <v>2179</v>
      </c>
      <c r="T162" s="72">
        <v>2</v>
      </c>
      <c r="U162" s="116" t="s">
        <v>1787</v>
      </c>
      <c r="V162" s="116" t="s">
        <v>796</v>
      </c>
      <c r="W162" s="116" t="s">
        <v>756</v>
      </c>
      <c r="X162" s="116" t="s">
        <v>812</v>
      </c>
      <c r="Y162" s="116" t="s">
        <v>805</v>
      </c>
      <c r="Z162" s="116" t="s">
        <v>801</v>
      </c>
      <c r="AA162" s="116"/>
      <c r="AB162" s="116"/>
      <c r="AC162" s="116"/>
      <c r="AD162" s="116"/>
      <c r="AE162" s="116"/>
      <c r="AF162" s="116"/>
      <c r="AG162" s="116"/>
      <c r="AH162" s="116"/>
      <c r="AI162" s="116"/>
      <c r="AJ162" s="116"/>
      <c r="AK162" s="116"/>
      <c r="AL162" s="116"/>
      <c r="AM162" s="116"/>
      <c r="AN162" s="116"/>
      <c r="AO162" s="116"/>
      <c r="AP162" s="117"/>
      <c r="AQ162" s="313"/>
    </row>
    <row r="163" spans="1:43" s="314" customFormat="1" ht="67.5" customHeight="1" x14ac:dyDescent="0.2">
      <c r="A163" s="71" t="s">
        <v>11</v>
      </c>
      <c r="B163" s="71" t="s">
        <v>387</v>
      </c>
      <c r="C163" s="71" t="s">
        <v>165</v>
      </c>
      <c r="D163" s="303" t="s">
        <v>2284</v>
      </c>
      <c r="E163" s="80">
        <v>7721</v>
      </c>
      <c r="F163" s="80">
        <v>2384</v>
      </c>
      <c r="G163" s="80">
        <v>114</v>
      </c>
      <c r="H163" s="92" t="s">
        <v>2490</v>
      </c>
      <c r="I163" s="92" t="s">
        <v>2161</v>
      </c>
      <c r="J163" s="92" t="s">
        <v>1424</v>
      </c>
      <c r="K163" s="92" t="s">
        <v>796</v>
      </c>
      <c r="L163" s="644">
        <v>683.43</v>
      </c>
      <c r="M163" s="81">
        <v>87.2</v>
      </c>
      <c r="N163" s="116" t="s">
        <v>797</v>
      </c>
      <c r="O163" s="92"/>
      <c r="P163" s="92"/>
      <c r="Q163" s="92" t="s">
        <v>810</v>
      </c>
      <c r="R163" s="121">
        <v>124.44</v>
      </c>
      <c r="S163" s="92" t="s">
        <v>2179</v>
      </c>
      <c r="T163" s="92">
        <v>1</v>
      </c>
      <c r="U163" s="116">
        <v>600</v>
      </c>
      <c r="V163" s="116" t="s">
        <v>796</v>
      </c>
      <c r="W163" s="116" t="s">
        <v>754</v>
      </c>
      <c r="X163" s="116" t="s">
        <v>811</v>
      </c>
      <c r="Y163" s="116" t="s">
        <v>2169</v>
      </c>
      <c r="Z163" s="116" t="s">
        <v>796</v>
      </c>
      <c r="AA163" s="116" t="s">
        <v>773</v>
      </c>
      <c r="AB163" s="116" t="s">
        <v>788</v>
      </c>
      <c r="AC163" s="116" t="s">
        <v>792</v>
      </c>
      <c r="AD163" s="116" t="s">
        <v>797</v>
      </c>
      <c r="AE163" s="116"/>
      <c r="AF163" s="116"/>
      <c r="AG163" s="116"/>
      <c r="AH163" s="116"/>
      <c r="AI163" s="116"/>
      <c r="AJ163" s="116"/>
      <c r="AK163" s="116"/>
      <c r="AL163" s="116"/>
      <c r="AM163" s="116"/>
      <c r="AN163" s="116"/>
      <c r="AO163" s="116"/>
      <c r="AP163" s="450" t="s">
        <v>2491</v>
      </c>
      <c r="AQ163" s="313"/>
    </row>
    <row r="164" spans="1:43" s="313" customFormat="1" ht="38.25" customHeight="1" x14ac:dyDescent="0.2">
      <c r="A164" s="156" t="s">
        <v>8</v>
      </c>
      <c r="B164" s="156" t="s">
        <v>390</v>
      </c>
      <c r="C164" s="156" t="s">
        <v>166</v>
      </c>
      <c r="D164" s="495" t="s">
        <v>572</v>
      </c>
      <c r="E164" s="167">
        <v>6987</v>
      </c>
      <c r="F164" s="118">
        <v>2845</v>
      </c>
      <c r="G164" s="118">
        <v>177</v>
      </c>
      <c r="H164" s="118" t="s">
        <v>1633</v>
      </c>
      <c r="I164" s="80" t="s">
        <v>2161</v>
      </c>
      <c r="J164" s="118" t="s">
        <v>1634</v>
      </c>
      <c r="K164" s="118" t="s">
        <v>796</v>
      </c>
      <c r="L164" s="648">
        <v>582</v>
      </c>
      <c r="M164" s="121">
        <v>413</v>
      </c>
      <c r="N164" s="117" t="s">
        <v>797</v>
      </c>
      <c r="O164" s="118"/>
      <c r="P164" s="118"/>
      <c r="Q164" s="118" t="s">
        <v>809</v>
      </c>
      <c r="R164" s="118">
        <v>45.58</v>
      </c>
      <c r="S164" s="118" t="s">
        <v>845</v>
      </c>
      <c r="T164" s="118">
        <v>5</v>
      </c>
      <c r="U164" s="118">
        <v>2920</v>
      </c>
      <c r="V164" s="117" t="s">
        <v>796</v>
      </c>
      <c r="W164" s="117" t="s">
        <v>756</v>
      </c>
      <c r="X164" s="117" t="s">
        <v>811</v>
      </c>
      <c r="Y164" s="117" t="s">
        <v>805</v>
      </c>
      <c r="Z164" s="117" t="s">
        <v>801</v>
      </c>
      <c r="AA164" s="117"/>
      <c r="AB164" s="117"/>
      <c r="AC164" s="117"/>
      <c r="AD164" s="117"/>
      <c r="AE164" s="117"/>
      <c r="AF164" s="117"/>
      <c r="AG164" s="117"/>
      <c r="AH164" s="117"/>
      <c r="AI164" s="117"/>
      <c r="AJ164" s="117"/>
      <c r="AK164" s="117"/>
      <c r="AL164" s="117"/>
      <c r="AM164" s="117"/>
      <c r="AN164" s="117"/>
      <c r="AO164" s="117"/>
      <c r="AP164" s="117"/>
    </row>
    <row r="165" spans="1:43" s="313" customFormat="1" ht="62.25" customHeight="1" x14ac:dyDescent="0.2">
      <c r="A165" s="156" t="s">
        <v>8</v>
      </c>
      <c r="B165" s="60" t="s">
        <v>1444</v>
      </c>
      <c r="C165" s="156" t="s">
        <v>167</v>
      </c>
      <c r="D165" s="454" t="s">
        <v>2285</v>
      </c>
      <c r="E165" s="80">
        <v>865</v>
      </c>
      <c r="F165" s="80">
        <v>595</v>
      </c>
      <c r="G165" s="118">
        <v>20</v>
      </c>
      <c r="H165" s="118" t="s">
        <v>1445</v>
      </c>
      <c r="I165" s="80" t="s">
        <v>2161</v>
      </c>
      <c r="J165" s="118" t="s">
        <v>1402</v>
      </c>
      <c r="K165" s="118" t="s">
        <v>1403</v>
      </c>
      <c r="L165" s="648">
        <v>66</v>
      </c>
      <c r="M165" s="121">
        <v>2.2999999999999998</v>
      </c>
      <c r="N165" s="117" t="s">
        <v>1402</v>
      </c>
      <c r="O165" s="118"/>
      <c r="P165" s="118"/>
      <c r="Q165" s="118"/>
      <c r="R165" s="337">
        <v>16.399999999999999</v>
      </c>
      <c r="S165" s="118" t="s">
        <v>701</v>
      </c>
      <c r="T165" s="118">
        <v>9</v>
      </c>
      <c r="U165" s="117">
        <v>540</v>
      </c>
      <c r="V165" s="117" t="s">
        <v>796</v>
      </c>
      <c r="W165" s="117" t="s">
        <v>756</v>
      </c>
      <c r="X165" s="117" t="s">
        <v>813</v>
      </c>
      <c r="Y165" s="117" t="s">
        <v>806</v>
      </c>
      <c r="Z165" s="117" t="s">
        <v>801</v>
      </c>
      <c r="AA165" s="117" t="s">
        <v>778</v>
      </c>
      <c r="AB165" s="117" t="s">
        <v>784</v>
      </c>
      <c r="AC165" s="117" t="s">
        <v>791</v>
      </c>
      <c r="AD165" s="117" t="s">
        <v>797</v>
      </c>
      <c r="AE165" s="117"/>
      <c r="AF165" s="117"/>
      <c r="AG165" s="117"/>
      <c r="AH165" s="117"/>
      <c r="AI165" s="117"/>
      <c r="AJ165" s="117"/>
      <c r="AK165" s="117"/>
      <c r="AL165" s="117"/>
      <c r="AM165" s="117"/>
      <c r="AN165" s="117"/>
      <c r="AO165" s="117"/>
      <c r="AP165" s="117" t="s">
        <v>1446</v>
      </c>
    </row>
    <row r="166" spans="1:43" s="314" customFormat="1" ht="39.75" customHeight="1" x14ac:dyDescent="0.2">
      <c r="A166" s="71" t="s">
        <v>8</v>
      </c>
      <c r="B166" s="71" t="s">
        <v>391</v>
      </c>
      <c r="C166" s="71" t="s">
        <v>167</v>
      </c>
      <c r="D166" s="303" t="s">
        <v>573</v>
      </c>
      <c r="E166" s="131">
        <v>1172</v>
      </c>
      <c r="F166" s="72">
        <v>706</v>
      </c>
      <c r="G166" s="72">
        <v>56</v>
      </c>
      <c r="H166" s="72" t="s">
        <v>1647</v>
      </c>
      <c r="I166" s="92" t="s">
        <v>2161</v>
      </c>
      <c r="J166" s="72"/>
      <c r="K166" s="72"/>
      <c r="L166" s="642">
        <v>102</v>
      </c>
      <c r="M166" s="74">
        <v>13</v>
      </c>
      <c r="N166" s="116"/>
      <c r="O166" s="72"/>
      <c r="P166" s="72"/>
      <c r="Q166" s="72" t="s">
        <v>810</v>
      </c>
      <c r="R166" s="72">
        <v>35</v>
      </c>
      <c r="S166" s="72" t="s">
        <v>830</v>
      </c>
      <c r="T166" s="72">
        <v>3</v>
      </c>
      <c r="U166" s="131">
        <v>500</v>
      </c>
      <c r="V166" s="116"/>
      <c r="W166" s="116"/>
      <c r="X166" s="116" t="s">
        <v>813</v>
      </c>
      <c r="Y166" s="116" t="s">
        <v>806</v>
      </c>
      <c r="Z166" s="116" t="s">
        <v>801</v>
      </c>
      <c r="AA166" s="116"/>
      <c r="AB166" s="116"/>
      <c r="AC166" s="116"/>
      <c r="AD166" s="116"/>
      <c r="AE166" s="116"/>
      <c r="AF166" s="116"/>
      <c r="AG166" s="116"/>
      <c r="AH166" s="116"/>
      <c r="AI166" s="116"/>
      <c r="AJ166" s="116"/>
      <c r="AK166" s="116"/>
      <c r="AL166" s="116"/>
      <c r="AM166" s="116"/>
      <c r="AN166" s="116"/>
      <c r="AO166" s="116"/>
      <c r="AP166" s="117"/>
      <c r="AQ166" s="313"/>
    </row>
    <row r="167" spans="1:43" s="314" customFormat="1" ht="48.75" customHeight="1" x14ac:dyDescent="0.2">
      <c r="A167" s="71" t="s">
        <v>8</v>
      </c>
      <c r="B167" s="71" t="s">
        <v>392</v>
      </c>
      <c r="C167" s="71" t="s">
        <v>168</v>
      </c>
      <c r="D167" s="303" t="s">
        <v>574</v>
      </c>
      <c r="E167" s="72">
        <v>10886</v>
      </c>
      <c r="F167" s="72">
        <v>7800</v>
      </c>
      <c r="G167" s="72">
        <v>1515</v>
      </c>
      <c r="H167" s="72" t="s">
        <v>2081</v>
      </c>
      <c r="I167" s="92" t="s">
        <v>798</v>
      </c>
      <c r="J167" s="85" t="s">
        <v>2082</v>
      </c>
      <c r="K167" s="72" t="s">
        <v>796</v>
      </c>
      <c r="L167" s="642">
        <v>1975</v>
      </c>
      <c r="M167" s="74">
        <v>2214</v>
      </c>
      <c r="N167" s="116" t="s">
        <v>797</v>
      </c>
      <c r="O167" s="72"/>
      <c r="P167" s="72"/>
      <c r="Q167" s="72" t="s">
        <v>2162</v>
      </c>
      <c r="R167" s="72">
        <v>242.5</v>
      </c>
      <c r="S167" s="72" t="s">
        <v>2192</v>
      </c>
      <c r="T167" s="72">
        <v>26</v>
      </c>
      <c r="U167" s="116">
        <v>16655</v>
      </c>
      <c r="V167" s="116" t="s">
        <v>796</v>
      </c>
      <c r="W167" s="116" t="s">
        <v>1422</v>
      </c>
      <c r="X167" s="116" t="s">
        <v>812</v>
      </c>
      <c r="Y167" s="116" t="s">
        <v>806</v>
      </c>
      <c r="Z167" s="116" t="s">
        <v>801</v>
      </c>
      <c r="AA167" s="116"/>
      <c r="AB167" s="116"/>
      <c r="AC167" s="116"/>
      <c r="AD167" s="116"/>
      <c r="AE167" s="116"/>
      <c r="AF167" s="116"/>
      <c r="AG167" s="116"/>
      <c r="AH167" s="116"/>
      <c r="AI167" s="116"/>
      <c r="AJ167" s="116"/>
      <c r="AK167" s="116"/>
      <c r="AL167" s="116"/>
      <c r="AM167" s="116"/>
      <c r="AN167" s="116"/>
      <c r="AO167" s="116"/>
      <c r="AP167" s="117" t="s">
        <v>2083</v>
      </c>
      <c r="AQ167" s="313"/>
    </row>
    <row r="168" spans="1:43" s="314" customFormat="1" ht="51" x14ac:dyDescent="0.2">
      <c r="A168" s="71" t="s">
        <v>8</v>
      </c>
      <c r="B168" s="71" t="s">
        <v>393</v>
      </c>
      <c r="C168" s="71" t="s">
        <v>169</v>
      </c>
      <c r="D168" s="303" t="s">
        <v>575</v>
      </c>
      <c r="E168" s="72">
        <v>3857</v>
      </c>
      <c r="F168" s="72">
        <v>1457</v>
      </c>
      <c r="G168" s="72">
        <v>107</v>
      </c>
      <c r="H168" s="72" t="s">
        <v>169</v>
      </c>
      <c r="I168" s="92" t="s">
        <v>798</v>
      </c>
      <c r="J168" s="72" t="s">
        <v>1403</v>
      </c>
      <c r="K168" s="72" t="s">
        <v>1403</v>
      </c>
      <c r="L168" s="642">
        <v>670</v>
      </c>
      <c r="M168" s="74">
        <v>40</v>
      </c>
      <c r="N168" s="116" t="s">
        <v>796</v>
      </c>
      <c r="O168" s="72" t="s">
        <v>825</v>
      </c>
      <c r="P168" s="72"/>
      <c r="Q168" s="72" t="s">
        <v>809</v>
      </c>
      <c r="R168" s="72">
        <v>58</v>
      </c>
      <c r="S168" s="72" t="s">
        <v>831</v>
      </c>
      <c r="T168" s="72">
        <v>9</v>
      </c>
      <c r="U168" s="116" t="s">
        <v>1478</v>
      </c>
      <c r="V168" s="116" t="s">
        <v>796</v>
      </c>
      <c r="W168" s="116" t="s">
        <v>754</v>
      </c>
      <c r="X168" s="116" t="s">
        <v>812</v>
      </c>
      <c r="Y168" s="116" t="s">
        <v>806</v>
      </c>
      <c r="Z168" s="116" t="s">
        <v>796</v>
      </c>
      <c r="AA168" s="116" t="s">
        <v>773</v>
      </c>
      <c r="AB168" s="116" t="s">
        <v>786</v>
      </c>
      <c r="AC168" s="116" t="s">
        <v>791</v>
      </c>
      <c r="AD168" s="116" t="s">
        <v>797</v>
      </c>
      <c r="AE168" s="116"/>
      <c r="AF168" s="116"/>
      <c r="AG168" s="116"/>
      <c r="AH168" s="116"/>
      <c r="AI168" s="116"/>
      <c r="AJ168" s="116"/>
      <c r="AK168" s="116"/>
      <c r="AL168" s="116"/>
      <c r="AM168" s="116"/>
      <c r="AN168" s="116"/>
      <c r="AO168" s="116"/>
      <c r="AP168" s="117"/>
      <c r="AQ168" s="313"/>
    </row>
    <row r="169" spans="1:43" s="313" customFormat="1" ht="50.25" customHeight="1" x14ac:dyDescent="0.2">
      <c r="A169" s="156" t="s">
        <v>8</v>
      </c>
      <c r="B169" s="60" t="s">
        <v>1444</v>
      </c>
      <c r="C169" s="156" t="s">
        <v>170</v>
      </c>
      <c r="D169" s="454" t="s">
        <v>2286</v>
      </c>
      <c r="E169" s="80">
        <v>6882</v>
      </c>
      <c r="F169" s="80">
        <v>2561</v>
      </c>
      <c r="G169" s="118">
        <v>296</v>
      </c>
      <c r="H169" s="118" t="s">
        <v>1447</v>
      </c>
      <c r="I169" s="80" t="s">
        <v>2161</v>
      </c>
      <c r="J169" s="118" t="s">
        <v>1403</v>
      </c>
      <c r="K169" s="118" t="s">
        <v>1403</v>
      </c>
      <c r="L169" s="644">
        <v>594.29999999999995</v>
      </c>
      <c r="M169" s="121">
        <v>184</v>
      </c>
      <c r="N169" s="117" t="s">
        <v>1403</v>
      </c>
      <c r="O169" s="118" t="s">
        <v>824</v>
      </c>
      <c r="P169" s="118"/>
      <c r="Q169" s="118" t="s">
        <v>810</v>
      </c>
      <c r="R169" s="337">
        <v>34.67</v>
      </c>
      <c r="S169" s="118" t="s">
        <v>831</v>
      </c>
      <c r="T169" s="118">
        <v>13</v>
      </c>
      <c r="U169" s="117">
        <v>3740</v>
      </c>
      <c r="V169" s="117" t="s">
        <v>796</v>
      </c>
      <c r="W169" s="117" t="s">
        <v>756</v>
      </c>
      <c r="X169" s="117" t="s">
        <v>813</v>
      </c>
      <c r="Y169" s="117" t="s">
        <v>806</v>
      </c>
      <c r="Z169" s="117" t="s">
        <v>796</v>
      </c>
      <c r="AA169" s="117" t="s">
        <v>778</v>
      </c>
      <c r="AB169" s="117" t="s">
        <v>784</v>
      </c>
      <c r="AC169" s="117" t="s">
        <v>791</v>
      </c>
      <c r="AD169" s="117" t="s">
        <v>797</v>
      </c>
      <c r="AE169" s="117"/>
      <c r="AF169" s="117"/>
      <c r="AG169" s="117"/>
      <c r="AH169" s="117"/>
      <c r="AI169" s="117"/>
      <c r="AJ169" s="117"/>
      <c r="AK169" s="117"/>
      <c r="AL169" s="117"/>
      <c r="AM169" s="117"/>
      <c r="AN169" s="117"/>
      <c r="AO169" s="117"/>
      <c r="AP169" s="117" t="s">
        <v>1448</v>
      </c>
    </row>
    <row r="170" spans="1:43" s="314" customFormat="1" ht="51" customHeight="1" x14ac:dyDescent="0.2">
      <c r="A170" s="71" t="s">
        <v>8</v>
      </c>
      <c r="B170" s="71" t="s">
        <v>393</v>
      </c>
      <c r="C170" s="71" t="s">
        <v>171</v>
      </c>
      <c r="D170" s="71" t="s">
        <v>576</v>
      </c>
      <c r="E170" s="72">
        <v>8</v>
      </c>
      <c r="F170" s="72"/>
      <c r="G170" s="72"/>
      <c r="H170" s="72"/>
      <c r="I170" s="92" t="s">
        <v>798</v>
      </c>
      <c r="J170" s="72" t="s">
        <v>1403</v>
      </c>
      <c r="K170" s="72" t="s">
        <v>1403</v>
      </c>
      <c r="L170" s="642">
        <v>7</v>
      </c>
      <c r="M170" s="74"/>
      <c r="N170" s="116" t="s">
        <v>797</v>
      </c>
      <c r="O170" s="72"/>
      <c r="P170" s="72"/>
      <c r="Q170" s="72" t="s">
        <v>809</v>
      </c>
      <c r="R170" s="72"/>
      <c r="S170" s="72" t="s">
        <v>831</v>
      </c>
      <c r="T170" s="72">
        <v>1</v>
      </c>
      <c r="U170" s="116" t="s">
        <v>1479</v>
      </c>
      <c r="V170" s="116" t="s">
        <v>796</v>
      </c>
      <c r="W170" s="116" t="s">
        <v>754</v>
      </c>
      <c r="X170" s="116" t="s">
        <v>812</v>
      </c>
      <c r="Y170" s="116" t="s">
        <v>806</v>
      </c>
      <c r="Z170" s="116" t="s">
        <v>796</v>
      </c>
      <c r="AA170" s="116" t="s">
        <v>773</v>
      </c>
      <c r="AB170" s="116" t="s">
        <v>786</v>
      </c>
      <c r="AC170" s="116" t="s">
        <v>791</v>
      </c>
      <c r="AD170" s="116" t="s">
        <v>797</v>
      </c>
      <c r="AE170" s="116"/>
      <c r="AF170" s="116"/>
      <c r="AG170" s="116"/>
      <c r="AH170" s="116"/>
      <c r="AI170" s="116"/>
      <c r="AJ170" s="116"/>
      <c r="AK170" s="116"/>
      <c r="AL170" s="116"/>
      <c r="AM170" s="116"/>
      <c r="AN170" s="116"/>
      <c r="AO170" s="116"/>
      <c r="AP170" s="117"/>
      <c r="AQ170" s="313"/>
    </row>
    <row r="171" spans="1:43" s="314" customFormat="1" ht="92.25" customHeight="1" x14ac:dyDescent="0.2">
      <c r="A171" s="71" t="s">
        <v>8</v>
      </c>
      <c r="B171" s="71" t="s">
        <v>391</v>
      </c>
      <c r="C171" s="71" t="s">
        <v>172</v>
      </c>
      <c r="D171" s="71" t="s">
        <v>577</v>
      </c>
      <c r="E171" s="92">
        <v>511</v>
      </c>
      <c r="F171" s="72">
        <v>241</v>
      </c>
      <c r="G171" s="72">
        <v>18</v>
      </c>
      <c r="H171" s="72" t="s">
        <v>1648</v>
      </c>
      <c r="I171" s="92" t="s">
        <v>2161</v>
      </c>
      <c r="J171" s="72" t="s">
        <v>1403</v>
      </c>
      <c r="K171" s="72" t="s">
        <v>1403</v>
      </c>
      <c r="L171" s="642">
        <v>42</v>
      </c>
      <c r="M171" s="74">
        <v>7</v>
      </c>
      <c r="N171" s="116" t="s">
        <v>797</v>
      </c>
      <c r="O171" s="72"/>
      <c r="P171" s="72"/>
      <c r="Q171" s="72" t="s">
        <v>809</v>
      </c>
      <c r="R171" s="72">
        <v>22</v>
      </c>
      <c r="S171" s="72" t="s">
        <v>836</v>
      </c>
      <c r="T171" s="72">
        <v>1</v>
      </c>
      <c r="U171" s="131">
        <v>100</v>
      </c>
      <c r="V171" s="116" t="s">
        <v>796</v>
      </c>
      <c r="W171" s="116" t="s">
        <v>756</v>
      </c>
      <c r="X171" s="116" t="s">
        <v>813</v>
      </c>
      <c r="Y171" s="116" t="s">
        <v>806</v>
      </c>
      <c r="Z171" s="116" t="s">
        <v>801</v>
      </c>
      <c r="AA171" s="116"/>
      <c r="AB171" s="116"/>
      <c r="AC171" s="116"/>
      <c r="AD171" s="116"/>
      <c r="AE171" s="116"/>
      <c r="AF171" s="116"/>
      <c r="AG171" s="116"/>
      <c r="AH171" s="116"/>
      <c r="AI171" s="312"/>
      <c r="AJ171" s="312"/>
      <c r="AK171" s="116"/>
      <c r="AL171" s="116"/>
      <c r="AM171" s="116"/>
      <c r="AN171" s="116"/>
      <c r="AO171" s="116"/>
      <c r="AP171" s="117"/>
      <c r="AQ171" s="313"/>
    </row>
    <row r="172" spans="1:43" s="313" customFormat="1" ht="51" x14ac:dyDescent="0.2">
      <c r="A172" s="156" t="s">
        <v>8</v>
      </c>
      <c r="B172" s="60" t="s">
        <v>1444</v>
      </c>
      <c r="C172" s="156" t="s">
        <v>173</v>
      </c>
      <c r="D172" s="156" t="s">
        <v>578</v>
      </c>
      <c r="E172" s="80">
        <v>1630</v>
      </c>
      <c r="F172" s="80">
        <v>1087</v>
      </c>
      <c r="G172" s="80">
        <v>100</v>
      </c>
      <c r="H172" s="118" t="s">
        <v>1449</v>
      </c>
      <c r="I172" s="80" t="s">
        <v>2161</v>
      </c>
      <c r="J172" s="118" t="s">
        <v>1403</v>
      </c>
      <c r="K172" s="118" t="s">
        <v>1403</v>
      </c>
      <c r="L172" s="648">
        <v>181</v>
      </c>
      <c r="M172" s="121">
        <v>77</v>
      </c>
      <c r="N172" s="117" t="s">
        <v>1403</v>
      </c>
      <c r="O172" s="118" t="s">
        <v>823</v>
      </c>
      <c r="P172" s="118" t="s">
        <v>1450</v>
      </c>
      <c r="Q172" s="118" t="s">
        <v>809</v>
      </c>
      <c r="R172" s="337">
        <v>17.600000000000001</v>
      </c>
      <c r="S172" s="118" t="s">
        <v>831</v>
      </c>
      <c r="T172" s="118">
        <v>5</v>
      </c>
      <c r="U172" s="117">
        <v>1230</v>
      </c>
      <c r="V172" s="117" t="s">
        <v>796</v>
      </c>
      <c r="W172" s="117" t="s">
        <v>756</v>
      </c>
      <c r="X172" s="117" t="s">
        <v>813</v>
      </c>
      <c r="Y172" s="117" t="s">
        <v>806</v>
      </c>
      <c r="Z172" s="117" t="s">
        <v>796</v>
      </c>
      <c r="AA172" s="117" t="s">
        <v>775</v>
      </c>
      <c r="AB172" s="117" t="s">
        <v>786</v>
      </c>
      <c r="AC172" s="117" t="s">
        <v>791</v>
      </c>
      <c r="AD172" s="117" t="s">
        <v>797</v>
      </c>
      <c r="AE172" s="117"/>
      <c r="AF172" s="117"/>
      <c r="AG172" s="117"/>
      <c r="AH172" s="117"/>
      <c r="AI172" s="117"/>
      <c r="AJ172" s="117"/>
      <c r="AK172" s="117"/>
      <c r="AL172" s="117"/>
      <c r="AM172" s="117"/>
      <c r="AN172" s="117"/>
      <c r="AO172" s="117"/>
      <c r="AP172" s="117"/>
    </row>
    <row r="173" spans="1:43" s="314" customFormat="1" ht="67.5" customHeight="1" x14ac:dyDescent="0.2">
      <c r="A173" s="71" t="s">
        <v>8</v>
      </c>
      <c r="B173" s="71" t="s">
        <v>395</v>
      </c>
      <c r="C173" s="71" t="s">
        <v>174</v>
      </c>
      <c r="D173" s="387" t="s">
        <v>2287</v>
      </c>
      <c r="E173" s="72">
        <v>316</v>
      </c>
      <c r="F173" s="92" t="s">
        <v>1469</v>
      </c>
      <c r="G173" s="92"/>
      <c r="H173" s="92"/>
      <c r="I173" s="92"/>
      <c r="J173" s="72"/>
      <c r="K173" s="72"/>
      <c r="L173" s="641">
        <v>18</v>
      </c>
      <c r="M173" s="132"/>
      <c r="N173" s="116"/>
      <c r="O173" s="72"/>
      <c r="P173" s="72"/>
      <c r="Q173" s="72"/>
      <c r="R173" s="132"/>
      <c r="S173" s="132"/>
      <c r="T173" s="72"/>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7"/>
      <c r="AQ173" s="313"/>
    </row>
    <row r="174" spans="1:43" s="314" customFormat="1" ht="51" customHeight="1" x14ac:dyDescent="0.2">
      <c r="A174" s="71" t="s">
        <v>8</v>
      </c>
      <c r="B174" s="71" t="s">
        <v>393</v>
      </c>
      <c r="C174" s="71" t="s">
        <v>175</v>
      </c>
      <c r="D174" s="71" t="s">
        <v>579</v>
      </c>
      <c r="E174" s="72">
        <v>109</v>
      </c>
      <c r="F174" s="72"/>
      <c r="G174" s="72"/>
      <c r="H174" s="72"/>
      <c r="I174" s="92" t="s">
        <v>798</v>
      </c>
      <c r="J174" s="72" t="s">
        <v>1403</v>
      </c>
      <c r="K174" s="72" t="s">
        <v>1403</v>
      </c>
      <c r="L174" s="641">
        <v>4.9000000000000004</v>
      </c>
      <c r="M174" s="74"/>
      <c r="N174" s="116" t="s">
        <v>797</v>
      </c>
      <c r="O174" s="72"/>
      <c r="P174" s="72"/>
      <c r="Q174" s="72" t="s">
        <v>809</v>
      </c>
      <c r="R174" s="72"/>
      <c r="S174" s="72" t="s">
        <v>831</v>
      </c>
      <c r="T174" s="72">
        <v>1</v>
      </c>
      <c r="U174" s="116" t="s">
        <v>1479</v>
      </c>
      <c r="V174" s="116" t="s">
        <v>796</v>
      </c>
      <c r="W174" s="116" t="s">
        <v>754</v>
      </c>
      <c r="X174" s="116" t="s">
        <v>812</v>
      </c>
      <c r="Y174" s="116" t="s">
        <v>806</v>
      </c>
      <c r="Z174" s="116" t="s">
        <v>796</v>
      </c>
      <c r="AA174" s="116" t="s">
        <v>773</v>
      </c>
      <c r="AB174" s="116" t="s">
        <v>786</v>
      </c>
      <c r="AC174" s="116" t="s">
        <v>791</v>
      </c>
      <c r="AD174" s="116" t="s">
        <v>797</v>
      </c>
      <c r="AE174" s="116"/>
      <c r="AF174" s="116"/>
      <c r="AG174" s="116"/>
      <c r="AH174" s="116"/>
      <c r="AI174" s="116"/>
      <c r="AJ174" s="116"/>
      <c r="AK174" s="116"/>
      <c r="AL174" s="116"/>
      <c r="AM174" s="116"/>
      <c r="AN174" s="116"/>
      <c r="AO174" s="116"/>
      <c r="AP174" s="117"/>
      <c r="AQ174" s="313"/>
    </row>
    <row r="175" spans="1:43" s="314" customFormat="1" ht="92.25" customHeight="1" x14ac:dyDescent="0.2">
      <c r="A175" s="71" t="s">
        <v>8</v>
      </c>
      <c r="B175" s="71" t="s">
        <v>391</v>
      </c>
      <c r="C175" s="71" t="s">
        <v>176</v>
      </c>
      <c r="D175" s="71" t="s">
        <v>580</v>
      </c>
      <c r="E175" s="92">
        <v>209</v>
      </c>
      <c r="F175" s="72">
        <v>100</v>
      </c>
      <c r="G175" s="72">
        <v>3</v>
      </c>
      <c r="H175" s="72" t="s">
        <v>1649</v>
      </c>
      <c r="I175" s="92" t="s">
        <v>798</v>
      </c>
      <c r="J175" s="72" t="s">
        <v>1403</v>
      </c>
      <c r="K175" s="72" t="s">
        <v>1403</v>
      </c>
      <c r="L175" s="653">
        <v>16</v>
      </c>
      <c r="M175" s="74">
        <v>1</v>
      </c>
      <c r="N175" s="116" t="s">
        <v>796</v>
      </c>
      <c r="O175" s="72" t="s">
        <v>826</v>
      </c>
      <c r="P175" s="72"/>
      <c r="Q175" s="72" t="s">
        <v>810</v>
      </c>
      <c r="R175" s="72">
        <v>15</v>
      </c>
      <c r="S175" s="72" t="s">
        <v>830</v>
      </c>
      <c r="T175" s="72">
        <v>2</v>
      </c>
      <c r="U175" s="131">
        <v>100</v>
      </c>
      <c r="V175" s="116" t="s">
        <v>796</v>
      </c>
      <c r="W175" s="116" t="s">
        <v>756</v>
      </c>
      <c r="X175" s="116" t="s">
        <v>813</v>
      </c>
      <c r="Y175" s="116" t="s">
        <v>806</v>
      </c>
      <c r="Z175" s="116" t="s">
        <v>801</v>
      </c>
      <c r="AA175" s="116"/>
      <c r="AB175" s="116"/>
      <c r="AC175" s="116"/>
      <c r="AD175" s="116"/>
      <c r="AE175" s="116"/>
      <c r="AF175" s="116"/>
      <c r="AG175" s="116"/>
      <c r="AH175" s="116"/>
      <c r="AI175" s="116"/>
      <c r="AJ175" s="116"/>
      <c r="AK175" s="116"/>
      <c r="AL175" s="116"/>
      <c r="AM175" s="116"/>
      <c r="AN175" s="116"/>
      <c r="AO175" s="116"/>
      <c r="AP175" s="117"/>
      <c r="AQ175" s="313"/>
    </row>
    <row r="176" spans="1:43" s="314" customFormat="1" ht="68.25" customHeight="1" x14ac:dyDescent="0.2">
      <c r="A176" s="462" t="s">
        <v>8</v>
      </c>
      <c r="B176" s="462" t="s">
        <v>394</v>
      </c>
      <c r="C176" s="462" t="s">
        <v>177</v>
      </c>
      <c r="D176" s="462" t="s">
        <v>581</v>
      </c>
      <c r="E176" s="463">
        <v>395</v>
      </c>
      <c r="F176" s="464">
        <v>176</v>
      </c>
      <c r="G176" s="464">
        <v>24</v>
      </c>
      <c r="H176" s="464" t="s">
        <v>1883</v>
      </c>
      <c r="I176" s="465" t="s">
        <v>2161</v>
      </c>
      <c r="J176" s="464" t="s">
        <v>1884</v>
      </c>
      <c r="K176" s="464" t="s">
        <v>796</v>
      </c>
      <c r="L176" s="654">
        <v>43.5</v>
      </c>
      <c r="M176" s="466">
        <v>137.76</v>
      </c>
      <c r="N176" s="467" t="s">
        <v>796</v>
      </c>
      <c r="O176" s="464" t="s">
        <v>815</v>
      </c>
      <c r="P176" s="464"/>
      <c r="Q176" s="464" t="s">
        <v>810</v>
      </c>
      <c r="R176" s="468">
        <v>12.93</v>
      </c>
      <c r="S176" s="464" t="s">
        <v>830</v>
      </c>
      <c r="T176" s="464">
        <v>1</v>
      </c>
      <c r="U176" s="467" t="s">
        <v>2496</v>
      </c>
      <c r="V176" s="467" t="s">
        <v>796</v>
      </c>
      <c r="W176" s="467" t="s">
        <v>754</v>
      </c>
      <c r="X176" s="469" t="s">
        <v>811</v>
      </c>
      <c r="Y176" s="470" t="s">
        <v>806</v>
      </c>
      <c r="Z176" s="470" t="s">
        <v>801</v>
      </c>
      <c r="AA176" s="470"/>
      <c r="AB176" s="470"/>
      <c r="AC176" s="470"/>
      <c r="AD176" s="470"/>
      <c r="AE176" s="470"/>
      <c r="AF176" s="470"/>
      <c r="AG176" s="470"/>
      <c r="AH176" s="470"/>
      <c r="AI176" s="470"/>
      <c r="AJ176" s="470"/>
      <c r="AK176" s="470"/>
      <c r="AL176" s="470"/>
      <c r="AM176" s="470"/>
      <c r="AN176" s="470"/>
      <c r="AO176" s="470"/>
      <c r="AP176" s="467" t="s">
        <v>2497</v>
      </c>
      <c r="AQ176" s="313"/>
    </row>
    <row r="177" spans="1:43" s="314" customFormat="1" ht="82.5" customHeight="1" x14ac:dyDescent="0.2">
      <c r="A177" s="471" t="s">
        <v>8</v>
      </c>
      <c r="B177" s="471" t="s">
        <v>394</v>
      </c>
      <c r="C177" s="471" t="s">
        <v>178</v>
      </c>
      <c r="D177" s="472" t="s">
        <v>2498</v>
      </c>
      <c r="E177" s="463">
        <v>2469</v>
      </c>
      <c r="F177" s="464">
        <v>1244</v>
      </c>
      <c r="G177" s="464">
        <v>116</v>
      </c>
      <c r="H177" s="473" t="s">
        <v>1885</v>
      </c>
      <c r="I177" s="474" t="s">
        <v>2161</v>
      </c>
      <c r="J177" s="473" t="s">
        <v>1886</v>
      </c>
      <c r="K177" s="473" t="s">
        <v>796</v>
      </c>
      <c r="L177" s="654">
        <v>326.31</v>
      </c>
      <c r="M177" s="466">
        <v>53.89</v>
      </c>
      <c r="N177" s="470" t="s">
        <v>797</v>
      </c>
      <c r="O177" s="473"/>
      <c r="P177" s="473"/>
      <c r="Q177" s="473" t="s">
        <v>2162</v>
      </c>
      <c r="R177" s="468">
        <v>74.63</v>
      </c>
      <c r="S177" s="464" t="s">
        <v>830</v>
      </c>
      <c r="T177" s="464">
        <v>30</v>
      </c>
      <c r="U177" s="467" t="s">
        <v>2499</v>
      </c>
      <c r="V177" s="470" t="s">
        <v>796</v>
      </c>
      <c r="W177" s="470" t="s">
        <v>2174</v>
      </c>
      <c r="X177" s="469" t="s">
        <v>811</v>
      </c>
      <c r="Y177" s="470" t="s">
        <v>806</v>
      </c>
      <c r="Z177" s="470" t="s">
        <v>801</v>
      </c>
      <c r="AA177" s="470"/>
      <c r="AB177" s="470"/>
      <c r="AC177" s="470"/>
      <c r="AD177" s="470"/>
      <c r="AE177" s="470"/>
      <c r="AF177" s="470"/>
      <c r="AG177" s="470"/>
      <c r="AH177" s="470"/>
      <c r="AI177" s="470"/>
      <c r="AJ177" s="470"/>
      <c r="AK177" s="470"/>
      <c r="AL177" s="470"/>
      <c r="AM177" s="470"/>
      <c r="AN177" s="470"/>
      <c r="AO177" s="470"/>
      <c r="AP177" s="467" t="s">
        <v>2500</v>
      </c>
      <c r="AQ177" s="313"/>
    </row>
    <row r="178" spans="1:43" s="314" customFormat="1" ht="67.5" customHeight="1" x14ac:dyDescent="0.2">
      <c r="A178" s="471" t="s">
        <v>8</v>
      </c>
      <c r="B178" s="471" t="s">
        <v>394</v>
      </c>
      <c r="C178" s="470" t="s">
        <v>179</v>
      </c>
      <c r="D178" s="303" t="s">
        <v>582</v>
      </c>
      <c r="E178" s="475">
        <v>745</v>
      </c>
      <c r="F178" s="467">
        <v>608</v>
      </c>
      <c r="G178" s="467">
        <v>39</v>
      </c>
      <c r="H178" s="473" t="s">
        <v>1887</v>
      </c>
      <c r="I178" s="474" t="s">
        <v>2161</v>
      </c>
      <c r="J178" s="473" t="s">
        <v>1888</v>
      </c>
      <c r="K178" s="473" t="s">
        <v>796</v>
      </c>
      <c r="L178" s="654">
        <v>110.96</v>
      </c>
      <c r="M178" s="466">
        <v>11.3</v>
      </c>
      <c r="N178" s="470" t="s">
        <v>797</v>
      </c>
      <c r="O178" s="473"/>
      <c r="P178" s="473"/>
      <c r="Q178" s="473" t="s">
        <v>810</v>
      </c>
      <c r="R178" s="468">
        <v>43.814999999999998</v>
      </c>
      <c r="S178" s="464" t="s">
        <v>830</v>
      </c>
      <c r="T178" s="464">
        <v>12</v>
      </c>
      <c r="U178" s="467" t="s">
        <v>2501</v>
      </c>
      <c r="V178" s="470" t="s">
        <v>796</v>
      </c>
      <c r="W178" s="470" t="s">
        <v>756</v>
      </c>
      <c r="X178" s="469" t="s">
        <v>811</v>
      </c>
      <c r="Y178" s="470" t="s">
        <v>806</v>
      </c>
      <c r="Z178" s="470" t="s">
        <v>801</v>
      </c>
      <c r="AA178" s="470"/>
      <c r="AB178" s="470"/>
      <c r="AC178" s="470"/>
      <c r="AD178" s="470"/>
      <c r="AE178" s="470"/>
      <c r="AF178" s="470"/>
      <c r="AG178" s="470"/>
      <c r="AH178" s="470"/>
      <c r="AI178" s="470"/>
      <c r="AJ178" s="470"/>
      <c r="AK178" s="470"/>
      <c r="AL178" s="470"/>
      <c r="AM178" s="470"/>
      <c r="AN178" s="470"/>
      <c r="AO178" s="470"/>
      <c r="AP178" s="467" t="s">
        <v>2502</v>
      </c>
      <c r="AQ178" s="313"/>
    </row>
    <row r="179" spans="1:43" s="313" customFormat="1" ht="28.5" customHeight="1" x14ac:dyDescent="0.2">
      <c r="A179" s="156" t="s">
        <v>8</v>
      </c>
      <c r="B179" s="60" t="s">
        <v>1444</v>
      </c>
      <c r="C179" s="156" t="s">
        <v>180</v>
      </c>
      <c r="D179" s="156" t="s">
        <v>583</v>
      </c>
      <c r="E179" s="118">
        <v>1338</v>
      </c>
      <c r="F179" s="118">
        <v>769</v>
      </c>
      <c r="G179" s="118">
        <v>51</v>
      </c>
      <c r="H179" s="118" t="s">
        <v>1451</v>
      </c>
      <c r="I179" s="80" t="s">
        <v>2161</v>
      </c>
      <c r="J179" s="118" t="s">
        <v>1402</v>
      </c>
      <c r="K179" s="118" t="s">
        <v>1403</v>
      </c>
      <c r="L179" s="648">
        <v>129</v>
      </c>
      <c r="M179" s="121">
        <v>33</v>
      </c>
      <c r="N179" s="117" t="s">
        <v>1402</v>
      </c>
      <c r="O179" s="118"/>
      <c r="P179" s="118"/>
      <c r="Q179" s="118" t="s">
        <v>2162</v>
      </c>
      <c r="R179" s="337">
        <v>13.9</v>
      </c>
      <c r="S179" s="118" t="s">
        <v>831</v>
      </c>
      <c r="T179" s="118">
        <v>5</v>
      </c>
      <c r="U179" s="117">
        <v>630</v>
      </c>
      <c r="V179" s="117" t="s">
        <v>796</v>
      </c>
      <c r="W179" s="117" t="s">
        <v>756</v>
      </c>
      <c r="X179" s="117" t="s">
        <v>813</v>
      </c>
      <c r="Y179" s="117" t="s">
        <v>806</v>
      </c>
      <c r="Z179" s="117" t="s">
        <v>801</v>
      </c>
      <c r="AA179" s="117"/>
      <c r="AB179" s="117"/>
      <c r="AC179" s="117"/>
      <c r="AD179" s="117"/>
      <c r="AE179" s="117"/>
      <c r="AF179" s="117"/>
      <c r="AG179" s="117"/>
      <c r="AH179" s="117"/>
      <c r="AI179" s="117"/>
      <c r="AJ179" s="117"/>
      <c r="AK179" s="117"/>
      <c r="AL179" s="117"/>
      <c r="AM179" s="117"/>
      <c r="AN179" s="117"/>
      <c r="AO179" s="117"/>
      <c r="AP179" s="117" t="s">
        <v>1452</v>
      </c>
    </row>
    <row r="180" spans="1:43" s="314" customFormat="1" ht="51" customHeight="1" x14ac:dyDescent="0.2">
      <c r="A180" s="71" t="s">
        <v>8</v>
      </c>
      <c r="B180" s="71" t="s">
        <v>393</v>
      </c>
      <c r="C180" s="71" t="s">
        <v>181</v>
      </c>
      <c r="D180" s="71" t="s">
        <v>584</v>
      </c>
      <c r="E180" s="72">
        <v>39</v>
      </c>
      <c r="F180" s="72"/>
      <c r="G180" s="72"/>
      <c r="H180" s="72"/>
      <c r="I180" s="92" t="s">
        <v>798</v>
      </c>
      <c r="J180" s="72" t="s">
        <v>1403</v>
      </c>
      <c r="K180" s="72" t="s">
        <v>1403</v>
      </c>
      <c r="L180" s="641">
        <v>9</v>
      </c>
      <c r="M180" s="74"/>
      <c r="N180" s="116" t="s">
        <v>797</v>
      </c>
      <c r="O180" s="72"/>
      <c r="P180" s="72"/>
      <c r="Q180" s="72" t="s">
        <v>809</v>
      </c>
      <c r="R180" s="72"/>
      <c r="S180" s="72" t="s">
        <v>831</v>
      </c>
      <c r="T180" s="72">
        <v>1</v>
      </c>
      <c r="U180" s="117" t="s">
        <v>1480</v>
      </c>
      <c r="V180" s="116" t="s">
        <v>796</v>
      </c>
      <c r="W180" s="116" t="s">
        <v>754</v>
      </c>
      <c r="X180" s="116" t="s">
        <v>812</v>
      </c>
      <c r="Y180" s="116" t="s">
        <v>806</v>
      </c>
      <c r="Z180" s="116" t="s">
        <v>796</v>
      </c>
      <c r="AA180" s="116" t="s">
        <v>773</v>
      </c>
      <c r="AB180" s="116" t="s">
        <v>786</v>
      </c>
      <c r="AC180" s="116" t="s">
        <v>791</v>
      </c>
      <c r="AD180" s="116" t="s">
        <v>797</v>
      </c>
      <c r="AE180" s="116"/>
      <c r="AF180" s="116"/>
      <c r="AG180" s="116"/>
      <c r="AH180" s="116"/>
      <c r="AI180" s="116"/>
      <c r="AJ180" s="116"/>
      <c r="AK180" s="116"/>
      <c r="AL180" s="116"/>
      <c r="AM180" s="116"/>
      <c r="AN180" s="116"/>
      <c r="AO180" s="116"/>
      <c r="AP180" s="117"/>
      <c r="AQ180" s="313"/>
    </row>
    <row r="181" spans="1:43" s="314" customFormat="1" ht="63.75" customHeight="1" x14ac:dyDescent="0.2">
      <c r="A181" s="71" t="s">
        <v>8</v>
      </c>
      <c r="B181" s="71" t="s">
        <v>395</v>
      </c>
      <c r="C181" s="71" t="s">
        <v>182</v>
      </c>
      <c r="D181" s="303" t="s">
        <v>2289</v>
      </c>
      <c r="E181" s="72">
        <v>26036</v>
      </c>
      <c r="F181" s="92">
        <v>652</v>
      </c>
      <c r="G181" s="92">
        <v>44</v>
      </c>
      <c r="H181" s="92" t="s">
        <v>1470</v>
      </c>
      <c r="I181" s="92"/>
      <c r="J181" s="72"/>
      <c r="K181" s="72"/>
      <c r="L181" s="641">
        <v>257.64</v>
      </c>
      <c r="M181" s="93">
        <v>19.5</v>
      </c>
      <c r="N181" s="116"/>
      <c r="O181" s="92"/>
      <c r="P181" s="92"/>
      <c r="Q181" s="92"/>
      <c r="R181" s="92">
        <v>42</v>
      </c>
      <c r="S181" s="72"/>
      <c r="T181" s="72"/>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7"/>
      <c r="AQ181" s="313"/>
    </row>
    <row r="182" spans="1:43" s="314" customFormat="1" ht="123.75" customHeight="1" x14ac:dyDescent="0.2">
      <c r="A182" s="471" t="s">
        <v>8</v>
      </c>
      <c r="B182" s="471" t="s">
        <v>394</v>
      </c>
      <c r="C182" s="471" t="s">
        <v>182</v>
      </c>
      <c r="D182" s="472" t="s">
        <v>2503</v>
      </c>
      <c r="E182" s="476">
        <v>24752</v>
      </c>
      <c r="F182" s="467">
        <v>10430</v>
      </c>
      <c r="G182" s="467">
        <v>1925</v>
      </c>
      <c r="H182" s="473" t="s">
        <v>1889</v>
      </c>
      <c r="I182" s="474" t="s">
        <v>2161</v>
      </c>
      <c r="J182" s="473" t="s">
        <v>2504</v>
      </c>
      <c r="K182" s="473" t="s">
        <v>796</v>
      </c>
      <c r="L182" s="654">
        <v>3318</v>
      </c>
      <c r="M182" s="466">
        <v>2414.1</v>
      </c>
      <c r="N182" s="470" t="s">
        <v>797</v>
      </c>
      <c r="O182" s="473"/>
      <c r="P182" s="473"/>
      <c r="Q182" s="473" t="s">
        <v>2162</v>
      </c>
      <c r="R182" s="468">
        <v>383.49900000000002</v>
      </c>
      <c r="S182" s="464" t="s">
        <v>830</v>
      </c>
      <c r="T182" s="464">
        <v>30</v>
      </c>
      <c r="U182" s="467" t="s">
        <v>2505</v>
      </c>
      <c r="V182" s="470" t="s">
        <v>796</v>
      </c>
      <c r="W182" s="470" t="s">
        <v>2178</v>
      </c>
      <c r="X182" s="469" t="s">
        <v>811</v>
      </c>
      <c r="Y182" s="470" t="s">
        <v>806</v>
      </c>
      <c r="Z182" s="470" t="s">
        <v>796</v>
      </c>
      <c r="AA182" s="470" t="s">
        <v>773</v>
      </c>
      <c r="AB182" s="470" t="s">
        <v>788</v>
      </c>
      <c r="AC182" s="470" t="s">
        <v>792</v>
      </c>
      <c r="AD182" s="470" t="s">
        <v>797</v>
      </c>
      <c r="AE182" s="470"/>
      <c r="AF182" s="470"/>
      <c r="AG182" s="470"/>
      <c r="AH182" s="470" t="s">
        <v>802</v>
      </c>
      <c r="AI182" s="477" t="s">
        <v>2495</v>
      </c>
      <c r="AJ182" s="470" t="s">
        <v>2506</v>
      </c>
      <c r="AK182" s="470">
        <v>5.41</v>
      </c>
      <c r="AL182" s="470"/>
      <c r="AM182" s="470"/>
      <c r="AN182" s="470"/>
      <c r="AO182" s="470"/>
      <c r="AP182" s="467" t="s">
        <v>2507</v>
      </c>
      <c r="AQ182" s="313"/>
    </row>
    <row r="183" spans="1:43" s="304" customFormat="1" ht="38.25" customHeight="1" x14ac:dyDescent="0.2">
      <c r="A183" s="96" t="s">
        <v>8</v>
      </c>
      <c r="B183" s="494" t="s">
        <v>390</v>
      </c>
      <c r="C183" s="156" t="s">
        <v>183</v>
      </c>
      <c r="D183" s="494" t="s">
        <v>585</v>
      </c>
      <c r="E183" s="167">
        <v>3150</v>
      </c>
      <c r="F183" s="118">
        <v>1113</v>
      </c>
      <c r="G183" s="118">
        <v>53</v>
      </c>
      <c r="H183" s="118" t="s">
        <v>1635</v>
      </c>
      <c r="I183" s="80" t="s">
        <v>2161</v>
      </c>
      <c r="J183" s="118" t="s">
        <v>1634</v>
      </c>
      <c r="K183" s="118" t="s">
        <v>796</v>
      </c>
      <c r="L183" s="648">
        <v>225</v>
      </c>
      <c r="M183" s="121">
        <v>54</v>
      </c>
      <c r="N183" s="117" t="s">
        <v>797</v>
      </c>
      <c r="O183" s="118"/>
      <c r="P183" s="118"/>
      <c r="Q183" s="118" t="s">
        <v>809</v>
      </c>
      <c r="R183" s="118">
        <v>46.32</v>
      </c>
      <c r="S183" s="118" t="s">
        <v>2191</v>
      </c>
      <c r="T183" s="118">
        <v>5</v>
      </c>
      <c r="U183" s="118">
        <v>2526</v>
      </c>
      <c r="V183" s="117" t="s">
        <v>796</v>
      </c>
      <c r="W183" s="117" t="s">
        <v>756</v>
      </c>
      <c r="X183" s="117" t="s">
        <v>811</v>
      </c>
      <c r="Y183" s="117" t="s">
        <v>805</v>
      </c>
      <c r="Z183" s="117" t="s">
        <v>801</v>
      </c>
      <c r="AA183" s="117"/>
      <c r="AB183" s="117"/>
      <c r="AC183" s="117"/>
      <c r="AD183" s="117"/>
      <c r="AE183" s="117"/>
      <c r="AF183" s="117"/>
      <c r="AG183" s="117"/>
      <c r="AH183" s="117"/>
      <c r="AI183" s="117"/>
      <c r="AJ183" s="117"/>
      <c r="AK183" s="117"/>
      <c r="AL183" s="117"/>
      <c r="AM183" s="117"/>
      <c r="AN183" s="117"/>
      <c r="AO183" s="117"/>
      <c r="AP183" s="117"/>
    </row>
    <row r="184" spans="1:43" s="314" customFormat="1" ht="51" customHeight="1" x14ac:dyDescent="0.2">
      <c r="A184" s="71" t="s">
        <v>8</v>
      </c>
      <c r="B184" s="71" t="s">
        <v>393</v>
      </c>
      <c r="C184" s="71" t="s">
        <v>184</v>
      </c>
      <c r="D184" s="71" t="s">
        <v>586</v>
      </c>
      <c r="E184" s="72">
        <v>166</v>
      </c>
      <c r="F184" s="72">
        <v>96</v>
      </c>
      <c r="G184" s="72"/>
      <c r="H184" s="72"/>
      <c r="I184" s="92" t="s">
        <v>798</v>
      </c>
      <c r="J184" s="72" t="s">
        <v>1403</v>
      </c>
      <c r="K184" s="72" t="s">
        <v>1403</v>
      </c>
      <c r="L184" s="641">
        <v>21</v>
      </c>
      <c r="M184" s="74"/>
      <c r="N184" s="116" t="s">
        <v>797</v>
      </c>
      <c r="O184" s="72"/>
      <c r="P184" s="72"/>
      <c r="Q184" s="72" t="s">
        <v>809</v>
      </c>
      <c r="R184" s="72"/>
      <c r="S184" s="72" t="s">
        <v>830</v>
      </c>
      <c r="T184" s="72">
        <v>1</v>
      </c>
      <c r="U184" s="117" t="s">
        <v>1480</v>
      </c>
      <c r="V184" s="116" t="s">
        <v>796</v>
      </c>
      <c r="W184" s="116" t="s">
        <v>754</v>
      </c>
      <c r="X184" s="116" t="s">
        <v>812</v>
      </c>
      <c r="Y184" s="116" t="s">
        <v>806</v>
      </c>
      <c r="Z184" s="116" t="s">
        <v>796</v>
      </c>
      <c r="AA184" s="116" t="s">
        <v>773</v>
      </c>
      <c r="AB184" s="116" t="s">
        <v>786</v>
      </c>
      <c r="AC184" s="116" t="s">
        <v>791</v>
      </c>
      <c r="AD184" s="116" t="s">
        <v>797</v>
      </c>
      <c r="AE184" s="116"/>
      <c r="AF184" s="116"/>
      <c r="AG184" s="116"/>
      <c r="AH184" s="116"/>
      <c r="AI184" s="116"/>
      <c r="AJ184" s="116"/>
      <c r="AK184" s="116"/>
      <c r="AL184" s="116"/>
      <c r="AM184" s="116"/>
      <c r="AN184" s="116"/>
      <c r="AO184" s="116"/>
      <c r="AP184" s="117"/>
      <c r="AQ184" s="313"/>
    </row>
    <row r="185" spans="1:43" s="304" customFormat="1" ht="97.5" customHeight="1" x14ac:dyDescent="0.2">
      <c r="A185" s="96" t="s">
        <v>8</v>
      </c>
      <c r="B185" s="494" t="s">
        <v>390</v>
      </c>
      <c r="C185" s="156" t="s">
        <v>185</v>
      </c>
      <c r="D185" s="454" t="s">
        <v>2290</v>
      </c>
      <c r="E185" s="167">
        <v>40827</v>
      </c>
      <c r="F185" s="118">
        <v>20728</v>
      </c>
      <c r="G185" s="118">
        <v>974</v>
      </c>
      <c r="H185" s="118" t="s">
        <v>1636</v>
      </c>
      <c r="I185" s="80" t="s">
        <v>2161</v>
      </c>
      <c r="J185" s="118" t="s">
        <v>1637</v>
      </c>
      <c r="K185" s="118" t="s">
        <v>796</v>
      </c>
      <c r="L185" s="648">
        <v>4160</v>
      </c>
      <c r="M185" s="121">
        <v>2061</v>
      </c>
      <c r="N185" s="117" t="s">
        <v>796</v>
      </c>
      <c r="O185" s="118" t="s">
        <v>817</v>
      </c>
      <c r="P185" s="118"/>
      <c r="Q185" s="118" t="s">
        <v>809</v>
      </c>
      <c r="R185" s="118">
        <v>442</v>
      </c>
      <c r="S185" s="118" t="s">
        <v>845</v>
      </c>
      <c r="T185" s="118">
        <v>21</v>
      </c>
      <c r="U185" s="118">
        <v>23680</v>
      </c>
      <c r="V185" s="117" t="s">
        <v>796</v>
      </c>
      <c r="W185" s="117" t="s">
        <v>2176</v>
      </c>
      <c r="X185" s="117" t="s">
        <v>811</v>
      </c>
      <c r="Y185" s="117" t="s">
        <v>805</v>
      </c>
      <c r="Z185" s="117" t="s">
        <v>796</v>
      </c>
      <c r="AA185" s="117" t="s">
        <v>775</v>
      </c>
      <c r="AB185" s="117" t="s">
        <v>790</v>
      </c>
      <c r="AC185" s="117"/>
      <c r="AD185" s="117" t="s">
        <v>796</v>
      </c>
      <c r="AE185" s="117" t="s">
        <v>845</v>
      </c>
      <c r="AF185" s="117" t="s">
        <v>1672</v>
      </c>
      <c r="AG185" s="117" t="s">
        <v>2510</v>
      </c>
      <c r="AH185" s="117" t="s">
        <v>802</v>
      </c>
      <c r="AI185" s="117" t="s">
        <v>2511</v>
      </c>
      <c r="AJ185" s="117" t="s">
        <v>2512</v>
      </c>
      <c r="AK185" s="117" t="s">
        <v>2513</v>
      </c>
      <c r="AL185" s="117"/>
      <c r="AM185" s="117"/>
      <c r="AN185" s="117"/>
      <c r="AO185" s="117"/>
      <c r="AP185" s="117" t="s">
        <v>1638</v>
      </c>
      <c r="AQ185" s="496" t="s">
        <v>1639</v>
      </c>
    </row>
    <row r="186" spans="1:43" s="314" customFormat="1" ht="73.5" customHeight="1" x14ac:dyDescent="0.2">
      <c r="A186" s="71" t="s">
        <v>8</v>
      </c>
      <c r="B186" s="71" t="s">
        <v>397</v>
      </c>
      <c r="C186" s="71" t="s">
        <v>186</v>
      </c>
      <c r="D186" s="303" t="s">
        <v>587</v>
      </c>
      <c r="E186" s="72">
        <v>9328</v>
      </c>
      <c r="F186" s="72">
        <v>6413</v>
      </c>
      <c r="G186" s="72">
        <v>451</v>
      </c>
      <c r="H186" s="72" t="s">
        <v>1643</v>
      </c>
      <c r="I186" s="92" t="s">
        <v>798</v>
      </c>
      <c r="J186" s="72" t="s">
        <v>1464</v>
      </c>
      <c r="K186" s="72" t="s">
        <v>796</v>
      </c>
      <c r="L186" s="641">
        <v>2010.83</v>
      </c>
      <c r="M186" s="74">
        <v>1086.1300000000001</v>
      </c>
      <c r="N186" s="116" t="s">
        <v>796</v>
      </c>
      <c r="O186" s="72" t="s">
        <v>825</v>
      </c>
      <c r="P186" s="72"/>
      <c r="Q186" s="72" t="s">
        <v>810</v>
      </c>
      <c r="R186" s="72">
        <v>129</v>
      </c>
      <c r="S186" s="72" t="s">
        <v>2179</v>
      </c>
      <c r="T186" s="72">
        <v>13</v>
      </c>
      <c r="U186" s="116" t="s">
        <v>2213</v>
      </c>
      <c r="V186" s="116" t="s">
        <v>796</v>
      </c>
      <c r="W186" s="116" t="s">
        <v>756</v>
      </c>
      <c r="X186" s="116" t="s">
        <v>811</v>
      </c>
      <c r="Y186" s="116" t="s">
        <v>805</v>
      </c>
      <c r="Z186" s="116" t="s">
        <v>797</v>
      </c>
      <c r="AA186" s="116"/>
      <c r="AB186" s="116"/>
      <c r="AC186" s="116"/>
      <c r="AD186" s="116"/>
      <c r="AE186" s="116"/>
      <c r="AF186" s="117"/>
      <c r="AG186" s="117"/>
      <c r="AH186" s="116"/>
      <c r="AI186" s="116"/>
      <c r="AJ186" s="116"/>
      <c r="AK186" s="116"/>
      <c r="AL186" s="116"/>
      <c r="AM186" s="116"/>
      <c r="AN186" s="116"/>
      <c r="AO186" s="116"/>
      <c r="AP186" s="117" t="s">
        <v>1644</v>
      </c>
      <c r="AQ186" s="313"/>
    </row>
    <row r="187" spans="1:43" s="301" customFormat="1" ht="27" customHeight="1" x14ac:dyDescent="0.2">
      <c r="A187" s="59" t="s">
        <v>8</v>
      </c>
      <c r="B187" s="131" t="s">
        <v>1444</v>
      </c>
      <c r="C187" s="59" t="s">
        <v>187</v>
      </c>
      <c r="D187" s="160" t="s">
        <v>588</v>
      </c>
      <c r="E187" s="72">
        <v>2430</v>
      </c>
      <c r="F187" s="72">
        <v>1178</v>
      </c>
      <c r="G187" s="72">
        <v>77</v>
      </c>
      <c r="H187" s="72" t="s">
        <v>1453</v>
      </c>
      <c r="I187" s="92" t="s">
        <v>2161</v>
      </c>
      <c r="J187" s="72" t="s">
        <v>1403</v>
      </c>
      <c r="K187" s="72" t="s">
        <v>1403</v>
      </c>
      <c r="L187" s="641">
        <v>213</v>
      </c>
      <c r="M187" s="74">
        <v>88</v>
      </c>
      <c r="N187" s="114" t="s">
        <v>1402</v>
      </c>
      <c r="O187" s="72"/>
      <c r="P187" s="72"/>
      <c r="Q187" s="72"/>
      <c r="R187" s="146">
        <v>20.8</v>
      </c>
      <c r="S187" s="72" t="s">
        <v>831</v>
      </c>
      <c r="T187" s="72">
        <v>6</v>
      </c>
      <c r="U187" s="115">
        <v>1030</v>
      </c>
      <c r="V187" s="114" t="s">
        <v>796</v>
      </c>
      <c r="W187" s="114" t="s">
        <v>756</v>
      </c>
      <c r="X187" s="114"/>
      <c r="Y187" s="114" t="s">
        <v>806</v>
      </c>
      <c r="Z187" s="114" t="s">
        <v>801</v>
      </c>
      <c r="AA187" s="114"/>
      <c r="AB187" s="114"/>
      <c r="AC187" s="114"/>
      <c r="AD187" s="114"/>
      <c r="AE187" s="114"/>
      <c r="AF187" s="114"/>
      <c r="AG187" s="114"/>
      <c r="AH187" s="114"/>
      <c r="AI187" s="114"/>
      <c r="AJ187" s="114"/>
      <c r="AK187" s="114"/>
      <c r="AL187" s="114"/>
      <c r="AM187" s="114"/>
      <c r="AN187" s="114"/>
      <c r="AO187" s="114"/>
      <c r="AP187" s="115"/>
      <c r="AQ187" s="64"/>
    </row>
    <row r="188" spans="1:43" s="314" customFormat="1" ht="92.25" customHeight="1" x14ac:dyDescent="0.2">
      <c r="A188" s="71" t="s">
        <v>8</v>
      </c>
      <c r="B188" s="71" t="s">
        <v>391</v>
      </c>
      <c r="C188" s="71" t="s">
        <v>188</v>
      </c>
      <c r="D188" s="303" t="s">
        <v>589</v>
      </c>
      <c r="E188" s="92">
        <v>2985</v>
      </c>
      <c r="F188" s="72">
        <v>1510</v>
      </c>
      <c r="G188" s="72">
        <v>161</v>
      </c>
      <c r="H188" s="72" t="s">
        <v>1650</v>
      </c>
      <c r="I188" s="92" t="s">
        <v>2161</v>
      </c>
      <c r="J188" s="72" t="s">
        <v>1403</v>
      </c>
      <c r="K188" s="72" t="s">
        <v>1403</v>
      </c>
      <c r="L188" s="642">
        <v>240</v>
      </c>
      <c r="M188" s="74">
        <v>47</v>
      </c>
      <c r="N188" s="116" t="s">
        <v>797</v>
      </c>
      <c r="O188" s="72"/>
      <c r="P188" s="72"/>
      <c r="Q188" s="72" t="s">
        <v>809</v>
      </c>
      <c r="R188" s="72">
        <v>110</v>
      </c>
      <c r="S188" s="72" t="s">
        <v>831</v>
      </c>
      <c r="T188" s="72">
        <v>7</v>
      </c>
      <c r="U188" s="131">
        <v>1554</v>
      </c>
      <c r="V188" s="116" t="s">
        <v>796</v>
      </c>
      <c r="W188" s="116" t="s">
        <v>756</v>
      </c>
      <c r="X188" s="116" t="s">
        <v>813</v>
      </c>
      <c r="Y188" s="116" t="s">
        <v>806</v>
      </c>
      <c r="Z188" s="116" t="s">
        <v>801</v>
      </c>
      <c r="AA188" s="116"/>
      <c r="AB188" s="116"/>
      <c r="AC188" s="116"/>
      <c r="AD188" s="116"/>
      <c r="AE188" s="116"/>
      <c r="AF188" s="116"/>
      <c r="AG188" s="116"/>
      <c r="AH188" s="116"/>
      <c r="AI188" s="312"/>
      <c r="AJ188" s="312"/>
      <c r="AK188" s="116"/>
      <c r="AL188" s="116"/>
      <c r="AM188" s="116"/>
      <c r="AN188" s="116"/>
      <c r="AO188" s="116"/>
      <c r="AP188" s="117"/>
      <c r="AQ188" s="313"/>
    </row>
    <row r="189" spans="1:43" s="314" customFormat="1" ht="51" customHeight="1" x14ac:dyDescent="0.2">
      <c r="A189" s="71" t="s">
        <v>8</v>
      </c>
      <c r="B189" s="71" t="s">
        <v>396</v>
      </c>
      <c r="C189" s="71" t="s">
        <v>189</v>
      </c>
      <c r="D189" s="71" t="s">
        <v>590</v>
      </c>
      <c r="E189" s="72">
        <v>308</v>
      </c>
      <c r="F189" s="72">
        <v>192</v>
      </c>
      <c r="G189" s="72">
        <v>11</v>
      </c>
      <c r="H189" s="72" t="s">
        <v>2088</v>
      </c>
      <c r="I189" s="92" t="s">
        <v>2161</v>
      </c>
      <c r="J189" s="72"/>
      <c r="K189" s="72" t="s">
        <v>796</v>
      </c>
      <c r="L189" s="641">
        <v>40.119999999999997</v>
      </c>
      <c r="M189" s="74">
        <v>5.28</v>
      </c>
      <c r="N189" s="116" t="s">
        <v>797</v>
      </c>
      <c r="O189" s="72"/>
      <c r="P189" s="72" t="s">
        <v>1488</v>
      </c>
      <c r="Q189" s="72" t="s">
        <v>810</v>
      </c>
      <c r="R189" s="72">
        <v>6</v>
      </c>
      <c r="S189" s="72" t="s">
        <v>831</v>
      </c>
      <c r="T189" s="72">
        <v>0</v>
      </c>
      <c r="U189" s="116"/>
      <c r="V189" s="116" t="s">
        <v>796</v>
      </c>
      <c r="W189" s="116" t="s">
        <v>1422</v>
      </c>
      <c r="X189" s="116" t="s">
        <v>812</v>
      </c>
      <c r="Y189" s="116" t="s">
        <v>807</v>
      </c>
      <c r="Z189" s="116" t="s">
        <v>801</v>
      </c>
      <c r="AA189" s="116"/>
      <c r="AB189" s="116" t="s">
        <v>784</v>
      </c>
      <c r="AC189" s="116" t="s">
        <v>791</v>
      </c>
      <c r="AD189" s="116"/>
      <c r="AE189" s="116"/>
      <c r="AF189" s="116"/>
      <c r="AG189" s="116"/>
      <c r="AH189" s="116"/>
      <c r="AI189" s="116"/>
      <c r="AJ189" s="116"/>
      <c r="AK189" s="116"/>
      <c r="AL189" s="116"/>
      <c r="AM189" s="116"/>
      <c r="AN189" s="116"/>
      <c r="AO189" s="116"/>
      <c r="AP189" s="117"/>
      <c r="AQ189" s="313"/>
    </row>
    <row r="190" spans="1:43" s="313" customFormat="1" ht="41.25" customHeight="1" x14ac:dyDescent="0.2">
      <c r="A190" s="156" t="s">
        <v>8</v>
      </c>
      <c r="B190" s="60" t="s">
        <v>1444</v>
      </c>
      <c r="C190" s="156" t="s">
        <v>190</v>
      </c>
      <c r="D190" s="156" t="s">
        <v>591</v>
      </c>
      <c r="E190" s="118">
        <v>17</v>
      </c>
      <c r="F190" s="118">
        <v>13</v>
      </c>
      <c r="G190" s="118">
        <v>0</v>
      </c>
      <c r="H190" s="118" t="s">
        <v>1454</v>
      </c>
      <c r="I190" s="80" t="s">
        <v>2161</v>
      </c>
      <c r="J190" s="118" t="s">
        <v>1403</v>
      </c>
      <c r="K190" s="118" t="s">
        <v>1402</v>
      </c>
      <c r="L190" s="648">
        <v>0.54</v>
      </c>
      <c r="M190" s="121">
        <v>0</v>
      </c>
      <c r="N190" s="117" t="s">
        <v>1402</v>
      </c>
      <c r="O190" s="118"/>
      <c r="P190" s="118"/>
      <c r="Q190" s="118"/>
      <c r="R190" s="337">
        <v>1.5</v>
      </c>
      <c r="S190" s="118" t="s">
        <v>701</v>
      </c>
      <c r="T190" s="118">
        <v>1</v>
      </c>
      <c r="U190" s="117">
        <v>400</v>
      </c>
      <c r="V190" s="117" t="s">
        <v>796</v>
      </c>
      <c r="W190" s="117" t="s">
        <v>756</v>
      </c>
      <c r="X190" s="117" t="s">
        <v>813</v>
      </c>
      <c r="Y190" s="117" t="s">
        <v>806</v>
      </c>
      <c r="Z190" s="117" t="s">
        <v>801</v>
      </c>
      <c r="AA190" s="117"/>
      <c r="AB190" s="117"/>
      <c r="AC190" s="117"/>
      <c r="AD190" s="117"/>
      <c r="AE190" s="117"/>
      <c r="AF190" s="117"/>
      <c r="AG190" s="117"/>
      <c r="AH190" s="117"/>
      <c r="AI190" s="117"/>
      <c r="AJ190" s="117"/>
      <c r="AK190" s="117"/>
      <c r="AL190" s="117"/>
      <c r="AM190" s="117"/>
      <c r="AN190" s="117"/>
      <c r="AO190" s="117"/>
      <c r="AP190" s="117"/>
    </row>
    <row r="191" spans="1:43" s="313" customFormat="1" ht="37.5" customHeight="1" x14ac:dyDescent="0.2">
      <c r="A191" s="156" t="s">
        <v>8</v>
      </c>
      <c r="B191" s="60" t="s">
        <v>1444</v>
      </c>
      <c r="C191" s="156" t="s">
        <v>191</v>
      </c>
      <c r="D191" s="156" t="s">
        <v>592</v>
      </c>
      <c r="E191" s="118">
        <v>60</v>
      </c>
      <c r="F191" s="118">
        <v>41</v>
      </c>
      <c r="G191" s="118">
        <v>2</v>
      </c>
      <c r="H191" s="118" t="s">
        <v>1455</v>
      </c>
      <c r="I191" s="80" t="s">
        <v>2161</v>
      </c>
      <c r="J191" s="118" t="s">
        <v>1402</v>
      </c>
      <c r="K191" s="118" t="s">
        <v>1402</v>
      </c>
      <c r="L191" s="648">
        <v>5.74</v>
      </c>
      <c r="M191" s="121">
        <v>0.18</v>
      </c>
      <c r="N191" s="117" t="s">
        <v>1402</v>
      </c>
      <c r="O191" s="118"/>
      <c r="P191" s="118"/>
      <c r="Q191" s="118"/>
      <c r="R191" s="337">
        <v>2.7</v>
      </c>
      <c r="S191" s="118" t="s">
        <v>831</v>
      </c>
      <c r="T191" s="118">
        <v>1</v>
      </c>
      <c r="U191" s="117">
        <v>20</v>
      </c>
      <c r="V191" s="117" t="s">
        <v>796</v>
      </c>
      <c r="W191" s="117" t="s">
        <v>756</v>
      </c>
      <c r="X191" s="117" t="s">
        <v>813</v>
      </c>
      <c r="Y191" s="117" t="s">
        <v>806</v>
      </c>
      <c r="Z191" s="117" t="s">
        <v>796</v>
      </c>
      <c r="AA191" s="117" t="s">
        <v>778</v>
      </c>
      <c r="AB191" s="117" t="s">
        <v>784</v>
      </c>
      <c r="AC191" s="117" t="s">
        <v>791</v>
      </c>
      <c r="AD191" s="117" t="s">
        <v>797</v>
      </c>
      <c r="AE191" s="117"/>
      <c r="AF191" s="117"/>
      <c r="AG191" s="117"/>
      <c r="AH191" s="117"/>
      <c r="AI191" s="117"/>
      <c r="AJ191" s="117"/>
      <c r="AK191" s="117"/>
      <c r="AL191" s="117"/>
      <c r="AM191" s="117"/>
      <c r="AN191" s="117"/>
      <c r="AO191" s="117"/>
      <c r="AP191" s="117"/>
    </row>
    <row r="192" spans="1:43" s="313" customFormat="1" ht="42" customHeight="1" x14ac:dyDescent="0.2">
      <c r="A192" s="156" t="s">
        <v>8</v>
      </c>
      <c r="B192" s="60" t="s">
        <v>1444</v>
      </c>
      <c r="C192" s="156" t="s">
        <v>192</v>
      </c>
      <c r="D192" s="156" t="s">
        <v>593</v>
      </c>
      <c r="E192" s="118">
        <v>43</v>
      </c>
      <c r="F192" s="118">
        <v>62</v>
      </c>
      <c r="G192" s="118">
        <v>1</v>
      </c>
      <c r="H192" s="118" t="s">
        <v>1456</v>
      </c>
      <c r="I192" s="80" t="s">
        <v>2161</v>
      </c>
      <c r="J192" s="118" t="s">
        <v>1402</v>
      </c>
      <c r="K192" s="118" t="s">
        <v>1402</v>
      </c>
      <c r="L192" s="648">
        <v>4.3899999999999997</v>
      </c>
      <c r="M192" s="121">
        <v>0</v>
      </c>
      <c r="N192" s="117" t="s">
        <v>1402</v>
      </c>
      <c r="O192" s="118"/>
      <c r="P192" s="118"/>
      <c r="Q192" s="118"/>
      <c r="R192" s="118">
        <v>3</v>
      </c>
      <c r="S192" s="118" t="s">
        <v>830</v>
      </c>
      <c r="T192" s="118">
        <v>1</v>
      </c>
      <c r="U192" s="117">
        <v>80</v>
      </c>
      <c r="V192" s="117" t="s">
        <v>796</v>
      </c>
      <c r="W192" s="117" t="s">
        <v>756</v>
      </c>
      <c r="X192" s="117"/>
      <c r="Y192" s="117" t="s">
        <v>806</v>
      </c>
      <c r="Z192" s="117" t="s">
        <v>796</v>
      </c>
      <c r="AA192" s="117" t="s">
        <v>777</v>
      </c>
      <c r="AB192" s="117" t="s">
        <v>786</v>
      </c>
      <c r="AC192" s="117" t="s">
        <v>791</v>
      </c>
      <c r="AD192" s="117" t="s">
        <v>797</v>
      </c>
      <c r="AE192" s="117"/>
      <c r="AF192" s="117"/>
      <c r="AG192" s="117"/>
      <c r="AH192" s="117"/>
      <c r="AI192" s="117"/>
      <c r="AJ192" s="117"/>
      <c r="AK192" s="117"/>
      <c r="AL192" s="117"/>
      <c r="AM192" s="117"/>
      <c r="AN192" s="117"/>
      <c r="AO192" s="117"/>
      <c r="AP192" s="117"/>
    </row>
    <row r="193" spans="1:43" s="313" customFormat="1" ht="47.25" customHeight="1" x14ac:dyDescent="0.2">
      <c r="A193" s="156" t="s">
        <v>8</v>
      </c>
      <c r="B193" s="60" t="s">
        <v>1444</v>
      </c>
      <c r="C193" s="156" t="s">
        <v>193</v>
      </c>
      <c r="D193" s="454" t="s">
        <v>2291</v>
      </c>
      <c r="E193" s="118">
        <v>754</v>
      </c>
      <c r="F193" s="118">
        <v>384</v>
      </c>
      <c r="G193" s="118">
        <v>34</v>
      </c>
      <c r="H193" s="118" t="s">
        <v>1457</v>
      </c>
      <c r="I193" s="80" t="s">
        <v>2161</v>
      </c>
      <c r="J193" s="118" t="s">
        <v>1403</v>
      </c>
      <c r="K193" s="118" t="s">
        <v>1403</v>
      </c>
      <c r="L193" s="648">
        <v>65.3</v>
      </c>
      <c r="M193" s="121">
        <v>6.57</v>
      </c>
      <c r="N193" s="117" t="s">
        <v>1402</v>
      </c>
      <c r="O193" s="118"/>
      <c r="P193" s="118"/>
      <c r="Q193" s="118"/>
      <c r="R193" s="337">
        <v>7.5</v>
      </c>
      <c r="S193" s="118" t="s">
        <v>831</v>
      </c>
      <c r="T193" s="118">
        <v>3</v>
      </c>
      <c r="U193" s="117">
        <v>400</v>
      </c>
      <c r="V193" s="117" t="s">
        <v>796</v>
      </c>
      <c r="W193" s="117" t="s">
        <v>756</v>
      </c>
      <c r="X193" s="117" t="s">
        <v>813</v>
      </c>
      <c r="Y193" s="117" t="s">
        <v>806</v>
      </c>
      <c r="Z193" s="117" t="s">
        <v>801</v>
      </c>
      <c r="AA193" s="117"/>
      <c r="AB193" s="117"/>
      <c r="AC193" s="117"/>
      <c r="AD193" s="117"/>
      <c r="AE193" s="117"/>
      <c r="AF193" s="117"/>
      <c r="AG193" s="117"/>
      <c r="AH193" s="117"/>
      <c r="AI193" s="117"/>
      <c r="AJ193" s="117"/>
      <c r="AK193" s="117"/>
      <c r="AL193" s="117"/>
      <c r="AM193" s="117"/>
      <c r="AN193" s="117"/>
      <c r="AO193" s="117"/>
      <c r="AP193" s="117" t="s">
        <v>1458</v>
      </c>
    </row>
    <row r="194" spans="1:43" s="313" customFormat="1" ht="54.75" customHeight="1" x14ac:dyDescent="0.2">
      <c r="A194" s="156" t="s">
        <v>8</v>
      </c>
      <c r="B194" s="60" t="s">
        <v>1444</v>
      </c>
      <c r="C194" s="156" t="s">
        <v>194</v>
      </c>
      <c r="D194" s="156" t="s">
        <v>594</v>
      </c>
      <c r="E194" s="118">
        <v>19</v>
      </c>
      <c r="F194" s="118">
        <v>9</v>
      </c>
      <c r="G194" s="118">
        <v>0</v>
      </c>
      <c r="H194" s="118" t="s">
        <v>1459</v>
      </c>
      <c r="I194" s="80" t="s">
        <v>2161</v>
      </c>
      <c r="J194" s="118" t="s">
        <v>1402</v>
      </c>
      <c r="K194" s="118" t="s">
        <v>1402</v>
      </c>
      <c r="L194" s="648">
        <v>1.62</v>
      </c>
      <c r="M194" s="121">
        <v>0</v>
      </c>
      <c r="N194" s="117" t="s">
        <v>1402</v>
      </c>
      <c r="O194" s="118"/>
      <c r="P194" s="118"/>
      <c r="Q194" s="118"/>
      <c r="R194" s="337">
        <v>1.1000000000000001</v>
      </c>
      <c r="S194" s="118" t="s">
        <v>830</v>
      </c>
      <c r="T194" s="118">
        <v>1</v>
      </c>
      <c r="U194" s="117">
        <v>100</v>
      </c>
      <c r="V194" s="117" t="s">
        <v>796</v>
      </c>
      <c r="W194" s="117" t="s">
        <v>756</v>
      </c>
      <c r="X194" s="117"/>
      <c r="Y194" s="117" t="s">
        <v>806</v>
      </c>
      <c r="Z194" s="117" t="s">
        <v>801</v>
      </c>
      <c r="AA194" s="117"/>
      <c r="AB194" s="117"/>
      <c r="AC194" s="117"/>
      <c r="AD194" s="117"/>
      <c r="AE194" s="117"/>
      <c r="AF194" s="117"/>
      <c r="AG194" s="117"/>
      <c r="AH194" s="117"/>
      <c r="AI194" s="117"/>
      <c r="AJ194" s="117"/>
      <c r="AK194" s="117"/>
      <c r="AL194" s="117"/>
      <c r="AM194" s="117"/>
      <c r="AN194" s="117"/>
      <c r="AO194" s="117"/>
      <c r="AP194" s="117"/>
    </row>
    <row r="195" spans="1:43" s="304" customFormat="1" ht="38.25" customHeight="1" x14ac:dyDescent="0.2">
      <c r="A195" s="96" t="s">
        <v>8</v>
      </c>
      <c r="B195" s="494" t="s">
        <v>390</v>
      </c>
      <c r="C195" s="156" t="s">
        <v>195</v>
      </c>
      <c r="D195" s="494" t="s">
        <v>595</v>
      </c>
      <c r="E195" s="167">
        <v>282</v>
      </c>
      <c r="F195" s="118">
        <v>180</v>
      </c>
      <c r="G195" s="118">
        <v>10</v>
      </c>
      <c r="H195" s="118" t="s">
        <v>1640</v>
      </c>
      <c r="I195" s="80" t="s">
        <v>800</v>
      </c>
      <c r="J195" s="118" t="s">
        <v>1634</v>
      </c>
      <c r="K195" s="118" t="s">
        <v>796</v>
      </c>
      <c r="L195" s="648">
        <v>38</v>
      </c>
      <c r="M195" s="121">
        <v>48</v>
      </c>
      <c r="N195" s="117" t="s">
        <v>796</v>
      </c>
      <c r="O195" s="118"/>
      <c r="P195" s="118" t="s">
        <v>1641</v>
      </c>
      <c r="Q195" s="118" t="s">
        <v>809</v>
      </c>
      <c r="R195" s="337">
        <v>4.7</v>
      </c>
      <c r="S195" s="118" t="s">
        <v>2191</v>
      </c>
      <c r="T195" s="118">
        <v>1</v>
      </c>
      <c r="U195" s="118">
        <v>600</v>
      </c>
      <c r="V195" s="117" t="s">
        <v>796</v>
      </c>
      <c r="W195" s="117" t="s">
        <v>756</v>
      </c>
      <c r="X195" s="117" t="s">
        <v>811</v>
      </c>
      <c r="Y195" s="117" t="s">
        <v>805</v>
      </c>
      <c r="Z195" s="117" t="s">
        <v>801</v>
      </c>
      <c r="AA195" s="117"/>
      <c r="AB195" s="117"/>
      <c r="AC195" s="117"/>
      <c r="AD195" s="117"/>
      <c r="AE195" s="117"/>
      <c r="AF195" s="117"/>
      <c r="AG195" s="117"/>
      <c r="AH195" s="117"/>
      <c r="AI195" s="117"/>
      <c r="AJ195" s="117"/>
      <c r="AK195" s="117"/>
      <c r="AL195" s="117"/>
      <c r="AM195" s="117"/>
      <c r="AN195" s="117"/>
      <c r="AO195" s="117"/>
      <c r="AP195" s="117"/>
    </row>
    <row r="196" spans="1:43" s="313" customFormat="1" ht="41.25" customHeight="1" x14ac:dyDescent="0.2">
      <c r="A196" s="156" t="s">
        <v>8</v>
      </c>
      <c r="B196" s="60" t="s">
        <v>1444</v>
      </c>
      <c r="C196" s="156" t="s">
        <v>196</v>
      </c>
      <c r="D196" s="60" t="s">
        <v>2494</v>
      </c>
      <c r="E196" s="118">
        <v>35</v>
      </c>
      <c r="F196" s="118">
        <v>29</v>
      </c>
      <c r="G196" s="118">
        <v>0</v>
      </c>
      <c r="H196" s="118" t="s">
        <v>596</v>
      </c>
      <c r="I196" s="80" t="s">
        <v>2161</v>
      </c>
      <c r="J196" s="118" t="s">
        <v>1402</v>
      </c>
      <c r="K196" s="118" t="s">
        <v>1402</v>
      </c>
      <c r="L196" s="648">
        <v>3.04</v>
      </c>
      <c r="M196" s="121">
        <v>0</v>
      </c>
      <c r="N196" s="117" t="s">
        <v>1402</v>
      </c>
      <c r="O196" s="118"/>
      <c r="P196" s="118"/>
      <c r="Q196" s="118"/>
      <c r="R196" s="337">
        <v>2.5</v>
      </c>
      <c r="S196" s="118" t="s">
        <v>701</v>
      </c>
      <c r="T196" s="118">
        <v>1</v>
      </c>
      <c r="U196" s="117">
        <v>50</v>
      </c>
      <c r="V196" s="117" t="s">
        <v>796</v>
      </c>
      <c r="W196" s="117" t="s">
        <v>756</v>
      </c>
      <c r="X196" s="117" t="s">
        <v>813</v>
      </c>
      <c r="Y196" s="117" t="s">
        <v>806</v>
      </c>
      <c r="Z196" s="117" t="s">
        <v>801</v>
      </c>
      <c r="AA196" s="117"/>
      <c r="AB196" s="117"/>
      <c r="AC196" s="117"/>
      <c r="AD196" s="117"/>
      <c r="AE196" s="117"/>
      <c r="AF196" s="117"/>
      <c r="AG196" s="117"/>
      <c r="AH196" s="117"/>
      <c r="AI196" s="117"/>
      <c r="AJ196" s="117"/>
      <c r="AK196" s="117"/>
      <c r="AL196" s="117"/>
      <c r="AM196" s="117"/>
      <c r="AN196" s="117"/>
      <c r="AO196" s="117"/>
      <c r="AP196" s="117" t="s">
        <v>1460</v>
      </c>
    </row>
    <row r="197" spans="1:43" s="314" customFormat="1" ht="38.25" customHeight="1" x14ac:dyDescent="0.2">
      <c r="A197" s="71" t="s">
        <v>8</v>
      </c>
      <c r="B197" s="71" t="s">
        <v>391</v>
      </c>
      <c r="C197" s="71" t="s">
        <v>197</v>
      </c>
      <c r="D197" s="71" t="s">
        <v>597</v>
      </c>
      <c r="E197" s="92">
        <v>173</v>
      </c>
      <c r="F197" s="72">
        <v>86</v>
      </c>
      <c r="G197" s="72">
        <v>3</v>
      </c>
      <c r="H197" s="72" t="s">
        <v>1651</v>
      </c>
      <c r="I197" s="92" t="s">
        <v>2161</v>
      </c>
      <c r="J197" s="72" t="s">
        <v>1403</v>
      </c>
      <c r="K197" s="72" t="s">
        <v>1403</v>
      </c>
      <c r="L197" s="642">
        <v>13</v>
      </c>
      <c r="M197" s="74">
        <v>0</v>
      </c>
      <c r="N197" s="116" t="s">
        <v>797</v>
      </c>
      <c r="O197" s="72"/>
      <c r="P197" s="72"/>
      <c r="Q197" s="72" t="s">
        <v>809</v>
      </c>
      <c r="R197" s="72">
        <v>10</v>
      </c>
      <c r="S197" s="72" t="s">
        <v>836</v>
      </c>
      <c r="T197" s="72">
        <v>1</v>
      </c>
      <c r="U197" s="131">
        <v>100</v>
      </c>
      <c r="V197" s="116" t="s">
        <v>796</v>
      </c>
      <c r="W197" s="116" t="s">
        <v>756</v>
      </c>
      <c r="X197" s="116" t="s">
        <v>813</v>
      </c>
      <c r="Y197" s="116" t="s">
        <v>806</v>
      </c>
      <c r="Z197" s="116" t="s">
        <v>801</v>
      </c>
      <c r="AA197" s="116"/>
      <c r="AB197" s="116"/>
      <c r="AC197" s="116"/>
      <c r="AD197" s="116"/>
      <c r="AE197" s="116"/>
      <c r="AF197" s="116"/>
      <c r="AG197" s="116"/>
      <c r="AH197" s="116"/>
      <c r="AI197" s="116"/>
      <c r="AJ197" s="116"/>
      <c r="AK197" s="116"/>
      <c r="AL197" s="116"/>
      <c r="AM197" s="116"/>
      <c r="AN197" s="116"/>
      <c r="AO197" s="116"/>
      <c r="AP197" s="117"/>
      <c r="AQ197" s="313"/>
    </row>
    <row r="198" spans="1:43" s="314" customFormat="1" ht="51" customHeight="1" x14ac:dyDescent="0.2">
      <c r="A198" s="71" t="s">
        <v>8</v>
      </c>
      <c r="B198" s="71" t="s">
        <v>396</v>
      </c>
      <c r="C198" s="71" t="s">
        <v>198</v>
      </c>
      <c r="D198" s="71" t="s">
        <v>598</v>
      </c>
      <c r="E198" s="72">
        <v>621</v>
      </c>
      <c r="F198" s="72">
        <v>386</v>
      </c>
      <c r="G198" s="72">
        <v>23</v>
      </c>
      <c r="H198" s="72" t="s">
        <v>598</v>
      </c>
      <c r="I198" s="92" t="s">
        <v>2161</v>
      </c>
      <c r="J198" s="72"/>
      <c r="K198" s="72" t="s">
        <v>796</v>
      </c>
      <c r="L198" s="641">
        <v>79.94</v>
      </c>
      <c r="M198" s="74">
        <v>16.25</v>
      </c>
      <c r="N198" s="116" t="s">
        <v>797</v>
      </c>
      <c r="O198" s="72"/>
      <c r="P198" s="72" t="s">
        <v>1488</v>
      </c>
      <c r="Q198" s="72" t="s">
        <v>810</v>
      </c>
      <c r="R198" s="72">
        <v>6</v>
      </c>
      <c r="S198" s="72" t="s">
        <v>831</v>
      </c>
      <c r="T198" s="72">
        <v>1</v>
      </c>
      <c r="U198" s="116">
        <v>110</v>
      </c>
      <c r="V198" s="116" t="s">
        <v>796</v>
      </c>
      <c r="W198" s="116" t="s">
        <v>756</v>
      </c>
      <c r="X198" s="116" t="s">
        <v>812</v>
      </c>
      <c r="Y198" s="116" t="s">
        <v>805</v>
      </c>
      <c r="Z198" s="116" t="s">
        <v>801</v>
      </c>
      <c r="AA198" s="116"/>
      <c r="AB198" s="116" t="s">
        <v>784</v>
      </c>
      <c r="AC198" s="116" t="s">
        <v>791</v>
      </c>
      <c r="AD198" s="116"/>
      <c r="AE198" s="116"/>
      <c r="AF198" s="116"/>
      <c r="AG198" s="116"/>
      <c r="AH198" s="116"/>
      <c r="AI198" s="116"/>
      <c r="AJ198" s="116"/>
      <c r="AK198" s="116"/>
      <c r="AL198" s="116"/>
      <c r="AM198" s="116"/>
      <c r="AN198" s="116"/>
      <c r="AO198" s="116"/>
      <c r="AP198" s="117"/>
      <c r="AQ198" s="313"/>
    </row>
    <row r="199" spans="1:43" s="314" customFormat="1" ht="102" x14ac:dyDescent="0.2">
      <c r="A199" s="71" t="s">
        <v>8</v>
      </c>
      <c r="B199" s="71" t="s">
        <v>395</v>
      </c>
      <c r="C199" s="71" t="s">
        <v>199</v>
      </c>
      <c r="D199" s="303" t="s">
        <v>2292</v>
      </c>
      <c r="E199" s="72">
        <v>182834</v>
      </c>
      <c r="F199" s="92">
        <v>36087</v>
      </c>
      <c r="G199" s="92">
        <v>4720</v>
      </c>
      <c r="H199" s="92" t="s">
        <v>1471</v>
      </c>
      <c r="I199" s="92" t="s">
        <v>2161</v>
      </c>
      <c r="J199" s="72" t="s">
        <v>797</v>
      </c>
      <c r="K199" s="72" t="s">
        <v>796</v>
      </c>
      <c r="L199" s="641">
        <v>24362</v>
      </c>
      <c r="M199" s="93">
        <v>9425</v>
      </c>
      <c r="N199" s="116" t="s">
        <v>797</v>
      </c>
      <c r="O199" s="92"/>
      <c r="P199" s="92"/>
      <c r="Q199" s="92" t="s">
        <v>810</v>
      </c>
      <c r="R199" s="92">
        <v>828</v>
      </c>
      <c r="S199" s="72"/>
      <c r="T199" s="72">
        <v>51</v>
      </c>
      <c r="U199" s="116">
        <v>113848</v>
      </c>
      <c r="V199" s="116" t="s">
        <v>796</v>
      </c>
      <c r="W199" s="116" t="s">
        <v>1422</v>
      </c>
      <c r="X199" s="116" t="s">
        <v>811</v>
      </c>
      <c r="Y199" s="116" t="s">
        <v>805</v>
      </c>
      <c r="Z199" s="116" t="s">
        <v>796</v>
      </c>
      <c r="AA199" s="116" t="s">
        <v>778</v>
      </c>
      <c r="AB199" s="116" t="s">
        <v>788</v>
      </c>
      <c r="AC199" s="116" t="s">
        <v>792</v>
      </c>
      <c r="AD199" s="116" t="s">
        <v>797</v>
      </c>
      <c r="AE199" s="116"/>
      <c r="AF199" s="117" t="s">
        <v>1472</v>
      </c>
      <c r="AG199" s="116"/>
      <c r="AH199" s="116"/>
      <c r="AI199" s="116" t="s">
        <v>1473</v>
      </c>
      <c r="AJ199" s="116" t="s">
        <v>1474</v>
      </c>
      <c r="AK199" s="116"/>
      <c r="AL199" s="116">
        <v>148</v>
      </c>
      <c r="AM199" s="116">
        <v>0.46</v>
      </c>
      <c r="AN199" s="116">
        <v>7.89</v>
      </c>
      <c r="AO199" s="116" t="s">
        <v>1475</v>
      </c>
      <c r="AP199" s="117" t="s">
        <v>1476</v>
      </c>
      <c r="AQ199" s="313"/>
    </row>
    <row r="200" spans="1:43" s="314" customFormat="1" ht="51" customHeight="1" x14ac:dyDescent="0.2">
      <c r="A200" s="71" t="s">
        <v>8</v>
      </c>
      <c r="B200" s="71" t="s">
        <v>396</v>
      </c>
      <c r="C200" s="71" t="s">
        <v>200</v>
      </c>
      <c r="D200" s="71" t="s">
        <v>599</v>
      </c>
      <c r="E200" s="72">
        <v>17620</v>
      </c>
      <c r="F200" s="72">
        <v>15519</v>
      </c>
      <c r="G200" s="72">
        <v>1351</v>
      </c>
      <c r="H200" s="72" t="s">
        <v>2089</v>
      </c>
      <c r="I200" s="92" t="s">
        <v>2161</v>
      </c>
      <c r="J200" s="72"/>
      <c r="K200" s="72" t="s">
        <v>796</v>
      </c>
      <c r="L200" s="641">
        <v>3280.49</v>
      </c>
      <c r="M200" s="74">
        <v>1587.16</v>
      </c>
      <c r="N200" s="116" t="s">
        <v>797</v>
      </c>
      <c r="O200" s="72"/>
      <c r="P200" s="72" t="s">
        <v>1488</v>
      </c>
      <c r="Q200" s="72" t="s">
        <v>810</v>
      </c>
      <c r="R200" s="72">
        <v>305</v>
      </c>
      <c r="S200" s="72" t="s">
        <v>831</v>
      </c>
      <c r="T200" s="72">
        <v>29</v>
      </c>
      <c r="U200" s="116">
        <v>27708</v>
      </c>
      <c r="V200" s="116" t="s">
        <v>796</v>
      </c>
      <c r="W200" s="116" t="s">
        <v>1422</v>
      </c>
      <c r="X200" s="116" t="s">
        <v>812</v>
      </c>
      <c r="Y200" s="116" t="s">
        <v>805</v>
      </c>
      <c r="Z200" s="116" t="s">
        <v>801</v>
      </c>
      <c r="AA200" s="116"/>
      <c r="AB200" s="116" t="s">
        <v>784</v>
      </c>
      <c r="AC200" s="116" t="s">
        <v>791</v>
      </c>
      <c r="AD200" s="116"/>
      <c r="AE200" s="116"/>
      <c r="AF200" s="116"/>
      <c r="AG200" s="116"/>
      <c r="AH200" s="116"/>
      <c r="AI200" s="116"/>
      <c r="AJ200" s="116"/>
      <c r="AK200" s="116"/>
      <c r="AL200" s="116"/>
      <c r="AM200" s="116"/>
      <c r="AN200" s="116"/>
      <c r="AO200" s="116"/>
      <c r="AP200" s="117"/>
      <c r="AQ200" s="313"/>
    </row>
    <row r="201" spans="1:43" s="314" customFormat="1" ht="51" customHeight="1" x14ac:dyDescent="0.2">
      <c r="A201" s="71" t="s">
        <v>8</v>
      </c>
      <c r="B201" s="71" t="s">
        <v>396</v>
      </c>
      <c r="C201" s="71" t="s">
        <v>201</v>
      </c>
      <c r="D201" s="71" t="s">
        <v>600</v>
      </c>
      <c r="E201" s="72">
        <v>1224</v>
      </c>
      <c r="F201" s="72">
        <v>1400</v>
      </c>
      <c r="G201" s="72">
        <v>60</v>
      </c>
      <c r="H201" s="72" t="s">
        <v>2090</v>
      </c>
      <c r="I201" s="92" t="s">
        <v>2161</v>
      </c>
      <c r="J201" s="72"/>
      <c r="K201" s="72" t="s">
        <v>796</v>
      </c>
      <c r="L201" s="641">
        <v>297.57</v>
      </c>
      <c r="M201" s="74">
        <v>0.16</v>
      </c>
      <c r="N201" s="116" t="s">
        <v>797</v>
      </c>
      <c r="O201" s="72"/>
      <c r="P201" s="72" t="s">
        <v>1488</v>
      </c>
      <c r="Q201" s="72" t="s">
        <v>809</v>
      </c>
      <c r="R201" s="72">
        <v>10</v>
      </c>
      <c r="S201" s="72" t="s">
        <v>831</v>
      </c>
      <c r="T201" s="72">
        <v>3</v>
      </c>
      <c r="U201" s="116">
        <v>2100</v>
      </c>
      <c r="V201" s="116" t="s">
        <v>796</v>
      </c>
      <c r="W201" s="116" t="s">
        <v>1422</v>
      </c>
      <c r="X201" s="116" t="s">
        <v>812</v>
      </c>
      <c r="Y201" s="116" t="s">
        <v>807</v>
      </c>
      <c r="Z201" s="116" t="s">
        <v>801</v>
      </c>
      <c r="AA201" s="116"/>
      <c r="AB201" s="116" t="s">
        <v>784</v>
      </c>
      <c r="AC201" s="116" t="s">
        <v>791</v>
      </c>
      <c r="AD201" s="116"/>
      <c r="AE201" s="116"/>
      <c r="AF201" s="116"/>
      <c r="AG201" s="116"/>
      <c r="AH201" s="116"/>
      <c r="AI201" s="116"/>
      <c r="AJ201" s="116"/>
      <c r="AK201" s="116"/>
      <c r="AL201" s="116"/>
      <c r="AM201" s="116"/>
      <c r="AN201" s="116"/>
      <c r="AO201" s="116"/>
      <c r="AP201" s="117"/>
      <c r="AQ201" s="313"/>
    </row>
    <row r="202" spans="1:43" s="305" customFormat="1" ht="38.25" x14ac:dyDescent="0.2">
      <c r="A202" s="4" t="s">
        <v>3</v>
      </c>
      <c r="B202" s="84" t="s">
        <v>398</v>
      </c>
      <c r="C202" s="71" t="s">
        <v>202</v>
      </c>
      <c r="D202" s="303" t="s">
        <v>2293</v>
      </c>
      <c r="E202" s="72">
        <v>5239</v>
      </c>
      <c r="F202" s="72">
        <v>1010</v>
      </c>
      <c r="G202" s="72">
        <v>55</v>
      </c>
      <c r="H202" s="72"/>
      <c r="I202" s="92"/>
      <c r="J202" s="72"/>
      <c r="K202" s="72"/>
      <c r="L202" s="641">
        <v>151.41999999999999</v>
      </c>
      <c r="M202" s="74"/>
      <c r="N202" s="116"/>
      <c r="O202" s="72"/>
      <c r="P202" s="72"/>
      <c r="Q202" s="72"/>
      <c r="R202" s="72"/>
      <c r="S202" s="72"/>
      <c r="T202" s="72"/>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7"/>
      <c r="AQ202" s="304"/>
    </row>
    <row r="203" spans="1:43" s="314" customFormat="1" ht="76.5" x14ac:dyDescent="0.2">
      <c r="A203" s="82" t="s">
        <v>3</v>
      </c>
      <c r="B203" s="71" t="s">
        <v>399</v>
      </c>
      <c r="C203" s="82" t="s">
        <v>203</v>
      </c>
      <c r="D203" s="334" t="s">
        <v>2294</v>
      </c>
      <c r="E203" s="133">
        <v>6431</v>
      </c>
      <c r="F203" s="133">
        <f>3038-126-193</f>
        <v>2719</v>
      </c>
      <c r="G203" s="133">
        <f>3038-2844-1</f>
        <v>193</v>
      </c>
      <c r="H203" s="133" t="s">
        <v>1699</v>
      </c>
      <c r="I203" s="134" t="s">
        <v>2161</v>
      </c>
      <c r="J203" s="133" t="s">
        <v>797</v>
      </c>
      <c r="K203" s="133" t="s">
        <v>796</v>
      </c>
      <c r="L203" s="646">
        <f>563.82</f>
        <v>563.82000000000005</v>
      </c>
      <c r="M203" s="135">
        <v>518.82000000000005</v>
      </c>
      <c r="N203" s="116" t="s">
        <v>797</v>
      </c>
      <c r="O203" s="133"/>
      <c r="P203" s="133"/>
      <c r="Q203" s="133"/>
      <c r="R203" s="133">
        <v>120</v>
      </c>
      <c r="S203" s="133" t="s">
        <v>2179</v>
      </c>
      <c r="T203" s="133">
        <v>3</v>
      </c>
      <c r="U203" s="116">
        <v>1660</v>
      </c>
      <c r="V203" s="116" t="s">
        <v>796</v>
      </c>
      <c r="W203" s="116" t="s">
        <v>754</v>
      </c>
      <c r="X203" s="116" t="s">
        <v>812</v>
      </c>
      <c r="Y203" s="116" t="s">
        <v>807</v>
      </c>
      <c r="Z203" s="116" t="s">
        <v>801</v>
      </c>
      <c r="AA203" s="116"/>
      <c r="AB203" s="116"/>
      <c r="AC203" s="116"/>
      <c r="AD203" s="116" t="s">
        <v>797</v>
      </c>
      <c r="AE203" s="116"/>
      <c r="AF203" s="116"/>
      <c r="AG203" s="116"/>
      <c r="AH203" s="116"/>
      <c r="AI203" s="116"/>
      <c r="AJ203" s="116"/>
      <c r="AK203" s="116"/>
      <c r="AL203" s="116"/>
      <c r="AM203" s="116"/>
      <c r="AN203" s="116"/>
      <c r="AO203" s="116"/>
      <c r="AP203" s="198" t="s">
        <v>1700</v>
      </c>
      <c r="AQ203" s="313"/>
    </row>
    <row r="204" spans="1:43" s="305" customFormat="1" ht="51" customHeight="1" x14ac:dyDescent="0.2">
      <c r="A204" s="4" t="s">
        <v>3</v>
      </c>
      <c r="B204" s="84" t="s">
        <v>400</v>
      </c>
      <c r="C204" s="71" t="s">
        <v>204</v>
      </c>
      <c r="D204" s="303" t="s">
        <v>601</v>
      </c>
      <c r="E204" s="72">
        <v>2089</v>
      </c>
      <c r="F204" s="72">
        <v>827</v>
      </c>
      <c r="G204" s="72">
        <v>24</v>
      </c>
      <c r="H204" s="72" t="s">
        <v>2534</v>
      </c>
      <c r="I204" s="92" t="s">
        <v>2161</v>
      </c>
      <c r="J204" s="72" t="s">
        <v>1402</v>
      </c>
      <c r="K204" s="72" t="s">
        <v>1403</v>
      </c>
      <c r="L204" s="641">
        <v>113.52</v>
      </c>
      <c r="M204" s="74">
        <v>6</v>
      </c>
      <c r="N204" s="116" t="s">
        <v>797</v>
      </c>
      <c r="O204" s="72"/>
      <c r="P204" s="72"/>
      <c r="Q204" s="72" t="s">
        <v>809</v>
      </c>
      <c r="R204" s="72">
        <v>58</v>
      </c>
      <c r="S204" s="72" t="s">
        <v>836</v>
      </c>
      <c r="T204" s="72">
        <v>2</v>
      </c>
      <c r="U204" s="116">
        <v>147</v>
      </c>
      <c r="V204" s="116" t="s">
        <v>796</v>
      </c>
      <c r="W204" s="116" t="s">
        <v>756</v>
      </c>
      <c r="X204" s="116" t="s">
        <v>812</v>
      </c>
      <c r="Y204" s="116" t="s">
        <v>2169</v>
      </c>
      <c r="Z204" s="116" t="s">
        <v>801</v>
      </c>
      <c r="AA204" s="116"/>
      <c r="AB204" s="116"/>
      <c r="AC204" s="116"/>
      <c r="AD204" s="116" t="s">
        <v>797</v>
      </c>
      <c r="AE204" s="116"/>
      <c r="AF204" s="116"/>
      <c r="AG204" s="116"/>
      <c r="AH204" s="116"/>
      <c r="AI204" s="116"/>
      <c r="AJ204" s="116"/>
      <c r="AK204" s="116"/>
      <c r="AL204" s="116"/>
      <c r="AM204" s="116"/>
      <c r="AN204" s="116"/>
      <c r="AO204" s="116"/>
      <c r="AP204" s="117"/>
      <c r="AQ204" s="304"/>
    </row>
    <row r="205" spans="1:43" ht="89.25" customHeight="1" x14ac:dyDescent="0.2">
      <c r="A205" s="4" t="s">
        <v>3</v>
      </c>
      <c r="B205" s="84" t="s">
        <v>401</v>
      </c>
      <c r="C205" s="71" t="s">
        <v>205</v>
      </c>
      <c r="D205" s="162" t="s">
        <v>2295</v>
      </c>
      <c r="E205" s="72">
        <v>5575</v>
      </c>
      <c r="F205" s="340">
        <v>1607</v>
      </c>
      <c r="G205" s="340">
        <v>98</v>
      </c>
      <c r="H205" s="72" t="s">
        <v>1868</v>
      </c>
      <c r="I205" s="92" t="s">
        <v>2161</v>
      </c>
      <c r="J205" s="72" t="s">
        <v>1869</v>
      </c>
      <c r="K205" s="72" t="s">
        <v>796</v>
      </c>
      <c r="L205" s="655">
        <v>341</v>
      </c>
      <c r="M205" s="501">
        <v>52</v>
      </c>
      <c r="N205" s="114" t="s">
        <v>797</v>
      </c>
      <c r="O205" s="72"/>
      <c r="P205" s="72"/>
      <c r="Q205" s="72" t="s">
        <v>809</v>
      </c>
      <c r="R205" s="72">
        <v>136</v>
      </c>
      <c r="S205" s="72"/>
      <c r="T205" s="72">
        <v>3</v>
      </c>
      <c r="U205" s="118">
        <v>1040</v>
      </c>
      <c r="V205" s="114" t="s">
        <v>796</v>
      </c>
      <c r="W205" s="114" t="s">
        <v>1422</v>
      </c>
      <c r="X205" s="114" t="s">
        <v>812</v>
      </c>
      <c r="Y205" s="114" t="s">
        <v>806</v>
      </c>
      <c r="Z205" s="114" t="s">
        <v>796</v>
      </c>
      <c r="AA205" s="114" t="s">
        <v>775</v>
      </c>
      <c r="AB205" s="114" t="s">
        <v>780</v>
      </c>
      <c r="AC205" s="114" t="s">
        <v>791</v>
      </c>
      <c r="AD205" s="114" t="s">
        <v>797</v>
      </c>
      <c r="AP205" s="115" t="s">
        <v>1870</v>
      </c>
    </row>
    <row r="206" spans="1:43" ht="110.25" customHeight="1" x14ac:dyDescent="0.2">
      <c r="A206" s="4" t="s">
        <v>3</v>
      </c>
      <c r="B206" s="84" t="s">
        <v>402</v>
      </c>
      <c r="C206" s="71" t="s">
        <v>206</v>
      </c>
      <c r="D206" s="303" t="s">
        <v>2522</v>
      </c>
      <c r="E206" s="72">
        <v>29861</v>
      </c>
      <c r="F206" s="72">
        <v>10048</v>
      </c>
      <c r="G206" s="72">
        <v>836</v>
      </c>
      <c r="H206" s="72" t="s">
        <v>1609</v>
      </c>
      <c r="I206" s="92" t="s">
        <v>2161</v>
      </c>
      <c r="J206" s="72" t="s">
        <v>1610</v>
      </c>
      <c r="K206" s="72" t="s">
        <v>796</v>
      </c>
      <c r="L206" s="641">
        <v>2448</v>
      </c>
      <c r="M206" s="74">
        <v>932</v>
      </c>
      <c r="N206" s="116" t="s">
        <v>796</v>
      </c>
      <c r="O206" s="72" t="s">
        <v>822</v>
      </c>
      <c r="P206" s="72"/>
      <c r="Q206" s="72" t="s">
        <v>810</v>
      </c>
      <c r="R206" s="72">
        <v>381</v>
      </c>
      <c r="S206" s="72" t="s">
        <v>831</v>
      </c>
      <c r="T206" s="72">
        <v>3</v>
      </c>
      <c r="U206" s="118">
        <v>7500</v>
      </c>
      <c r="V206" s="114" t="s">
        <v>796</v>
      </c>
      <c r="W206" s="114" t="s">
        <v>754</v>
      </c>
      <c r="X206" s="114" t="s">
        <v>811</v>
      </c>
      <c r="Y206" s="114" t="s">
        <v>805</v>
      </c>
      <c r="Z206" s="114" t="s">
        <v>796</v>
      </c>
      <c r="AA206" s="114" t="s">
        <v>776</v>
      </c>
      <c r="AB206" s="114" t="s">
        <v>777</v>
      </c>
      <c r="AC206" s="114" t="s">
        <v>791</v>
      </c>
      <c r="AD206" s="114" t="s">
        <v>797</v>
      </c>
      <c r="AP206" s="115" t="s">
        <v>1611</v>
      </c>
    </row>
    <row r="207" spans="1:43" s="314" customFormat="1" ht="51" customHeight="1" x14ac:dyDescent="0.2">
      <c r="A207" s="71" t="s">
        <v>3</v>
      </c>
      <c r="B207" s="71" t="s">
        <v>405</v>
      </c>
      <c r="C207" s="71" t="s">
        <v>207</v>
      </c>
      <c r="D207" s="303" t="s">
        <v>602</v>
      </c>
      <c r="E207" s="72">
        <v>1760</v>
      </c>
      <c r="F207" s="72">
        <v>800</v>
      </c>
      <c r="G207" s="72">
        <v>20</v>
      </c>
      <c r="H207" s="72" t="s">
        <v>2030</v>
      </c>
      <c r="I207" s="92" t="s">
        <v>2161</v>
      </c>
      <c r="J207" s="72" t="s">
        <v>1402</v>
      </c>
      <c r="K207" s="72" t="s">
        <v>796</v>
      </c>
      <c r="L207" s="641">
        <v>169</v>
      </c>
      <c r="M207" s="74">
        <v>40</v>
      </c>
      <c r="N207" s="116" t="s">
        <v>796</v>
      </c>
      <c r="O207" s="72" t="s">
        <v>817</v>
      </c>
      <c r="P207" s="72"/>
      <c r="Q207" s="72" t="s">
        <v>809</v>
      </c>
      <c r="R207" s="72">
        <v>96</v>
      </c>
      <c r="S207" s="72" t="s">
        <v>701</v>
      </c>
      <c r="T207" s="72">
        <v>1</v>
      </c>
      <c r="U207" s="116" t="s">
        <v>2031</v>
      </c>
      <c r="V207" s="116" t="s">
        <v>796</v>
      </c>
      <c r="W207" s="116" t="s">
        <v>756</v>
      </c>
      <c r="X207" s="116" t="s">
        <v>812</v>
      </c>
      <c r="Y207" s="116" t="s">
        <v>807</v>
      </c>
      <c r="Z207" s="116" t="s">
        <v>801</v>
      </c>
      <c r="AA207" s="116"/>
      <c r="AB207" s="116"/>
      <c r="AC207" s="116"/>
      <c r="AD207" s="116" t="s">
        <v>797</v>
      </c>
      <c r="AE207" s="116"/>
      <c r="AF207" s="116"/>
      <c r="AG207" s="116"/>
      <c r="AH207" s="116"/>
      <c r="AI207" s="116"/>
      <c r="AJ207" s="116"/>
      <c r="AK207" s="116"/>
      <c r="AL207" s="116"/>
      <c r="AM207" s="116"/>
      <c r="AN207" s="116"/>
      <c r="AO207" s="116"/>
      <c r="AP207" s="117"/>
      <c r="AQ207" s="313"/>
    </row>
    <row r="208" spans="1:43" s="314" customFormat="1" ht="38.25" customHeight="1" x14ac:dyDescent="0.2">
      <c r="A208" s="71" t="s">
        <v>3</v>
      </c>
      <c r="B208" s="71" t="s">
        <v>403</v>
      </c>
      <c r="C208" s="71" t="s">
        <v>207</v>
      </c>
      <c r="D208" s="303" t="s">
        <v>603</v>
      </c>
      <c r="E208" s="116">
        <v>1449</v>
      </c>
      <c r="F208" s="116">
        <v>474</v>
      </c>
      <c r="G208" s="116">
        <v>25</v>
      </c>
      <c r="H208" s="130" t="s">
        <v>2519</v>
      </c>
      <c r="I208" s="92" t="s">
        <v>2161</v>
      </c>
      <c r="J208" s="72"/>
      <c r="K208" s="72" t="s">
        <v>797</v>
      </c>
      <c r="L208" s="641">
        <v>85.18</v>
      </c>
      <c r="M208" s="74">
        <v>38.14</v>
      </c>
      <c r="N208" s="116" t="s">
        <v>797</v>
      </c>
      <c r="O208" s="72"/>
      <c r="P208" s="72" t="s">
        <v>2520</v>
      </c>
      <c r="Q208" s="72" t="s">
        <v>809</v>
      </c>
      <c r="R208" s="72">
        <v>40.700000000000003</v>
      </c>
      <c r="S208" s="72" t="s">
        <v>836</v>
      </c>
      <c r="T208" s="72">
        <v>0</v>
      </c>
      <c r="U208" s="116">
        <v>0</v>
      </c>
      <c r="V208" s="116" t="s">
        <v>797</v>
      </c>
      <c r="W208" s="116"/>
      <c r="X208" s="116" t="s">
        <v>812</v>
      </c>
      <c r="Y208" s="116" t="s">
        <v>806</v>
      </c>
      <c r="Z208" s="116" t="s">
        <v>796</v>
      </c>
      <c r="AA208" s="116" t="s">
        <v>775</v>
      </c>
      <c r="AB208" s="116" t="s">
        <v>788</v>
      </c>
      <c r="AC208" s="116" t="s">
        <v>792</v>
      </c>
      <c r="AD208" s="116"/>
      <c r="AE208" s="116"/>
      <c r="AF208" s="116"/>
      <c r="AG208" s="116"/>
      <c r="AH208" s="116"/>
      <c r="AI208" s="116"/>
      <c r="AJ208" s="116"/>
      <c r="AK208" s="116"/>
      <c r="AL208" s="116"/>
      <c r="AM208" s="116"/>
      <c r="AN208" s="116"/>
      <c r="AO208" s="116"/>
      <c r="AP208" s="505" t="s">
        <v>2521</v>
      </c>
      <c r="AQ208" s="313"/>
    </row>
    <row r="209" spans="1:43" s="314" customFormat="1" ht="63.75" customHeight="1" x14ac:dyDescent="0.2">
      <c r="A209" s="71" t="s">
        <v>3</v>
      </c>
      <c r="B209" s="71" t="s">
        <v>404</v>
      </c>
      <c r="C209" s="71" t="s">
        <v>207</v>
      </c>
      <c r="D209" s="303" t="s">
        <v>604</v>
      </c>
      <c r="E209" s="116">
        <v>10290</v>
      </c>
      <c r="F209" s="116">
        <v>3052</v>
      </c>
      <c r="G209" s="116">
        <v>248</v>
      </c>
      <c r="H209" s="72" t="s">
        <v>1805</v>
      </c>
      <c r="I209" s="92" t="s">
        <v>2161</v>
      </c>
      <c r="J209" s="72" t="s">
        <v>1402</v>
      </c>
      <c r="K209" s="72" t="s">
        <v>796</v>
      </c>
      <c r="L209" s="641">
        <v>750.08</v>
      </c>
      <c r="M209" s="74">
        <v>402</v>
      </c>
      <c r="N209" s="116" t="s">
        <v>796</v>
      </c>
      <c r="O209" s="72" t="s">
        <v>819</v>
      </c>
      <c r="P209" s="72"/>
      <c r="Q209" s="72" t="s">
        <v>810</v>
      </c>
      <c r="R209" s="72">
        <v>121</v>
      </c>
      <c r="S209" s="72" t="s">
        <v>831</v>
      </c>
      <c r="T209" s="72">
        <v>2</v>
      </c>
      <c r="U209" s="116" t="s">
        <v>1806</v>
      </c>
      <c r="V209" s="116" t="s">
        <v>796</v>
      </c>
      <c r="W209" s="116" t="s">
        <v>756</v>
      </c>
      <c r="X209" s="116" t="s">
        <v>812</v>
      </c>
      <c r="Y209" s="116" t="s">
        <v>806</v>
      </c>
      <c r="Z209" s="116" t="s">
        <v>796</v>
      </c>
      <c r="AA209" s="116" t="s">
        <v>775</v>
      </c>
      <c r="AB209" s="116" t="s">
        <v>784</v>
      </c>
      <c r="AC209" s="116" t="s">
        <v>791</v>
      </c>
      <c r="AD209" s="116" t="s">
        <v>797</v>
      </c>
      <c r="AE209" s="116"/>
      <c r="AF209" s="116"/>
      <c r="AG209" s="116"/>
      <c r="AH209" s="116"/>
      <c r="AI209" s="116"/>
      <c r="AJ209" s="116"/>
      <c r="AK209" s="116"/>
      <c r="AL209" s="116"/>
      <c r="AM209" s="116"/>
      <c r="AN209" s="116"/>
      <c r="AO209" s="116"/>
      <c r="AP209" s="117"/>
      <c r="AQ209" s="313"/>
    </row>
    <row r="210" spans="1:43" s="314" customFormat="1" ht="123.75" x14ac:dyDescent="0.2">
      <c r="A210" s="71" t="s">
        <v>3</v>
      </c>
      <c r="B210" s="71" t="s">
        <v>406</v>
      </c>
      <c r="C210" s="71" t="s">
        <v>208</v>
      </c>
      <c r="D210" s="303" t="s">
        <v>2296</v>
      </c>
      <c r="E210" s="72">
        <v>23037</v>
      </c>
      <c r="F210" s="130">
        <v>9360</v>
      </c>
      <c r="G210" s="130">
        <v>417</v>
      </c>
      <c r="H210" s="72" t="s">
        <v>2068</v>
      </c>
      <c r="I210" s="92" t="s">
        <v>2190</v>
      </c>
      <c r="J210" s="72"/>
      <c r="K210" s="72" t="s">
        <v>796</v>
      </c>
      <c r="L210" s="641">
        <v>2001.51</v>
      </c>
      <c r="M210" s="74">
        <v>840.22</v>
      </c>
      <c r="N210" s="116" t="s">
        <v>796</v>
      </c>
      <c r="O210" s="72" t="s">
        <v>815</v>
      </c>
      <c r="P210" s="72"/>
      <c r="Q210" s="72" t="s">
        <v>810</v>
      </c>
      <c r="R210" s="72">
        <v>278</v>
      </c>
      <c r="S210" s="72" t="s">
        <v>2179</v>
      </c>
      <c r="T210" s="72">
        <v>2</v>
      </c>
      <c r="U210" s="116" t="s">
        <v>2214</v>
      </c>
      <c r="V210" s="116" t="s">
        <v>796</v>
      </c>
      <c r="W210" s="116" t="s">
        <v>1422</v>
      </c>
      <c r="X210" s="116" t="s">
        <v>811</v>
      </c>
      <c r="Y210" s="116" t="s">
        <v>805</v>
      </c>
      <c r="Z210" s="116" t="s">
        <v>801</v>
      </c>
      <c r="AA210" s="116"/>
      <c r="AB210" s="116" t="s">
        <v>790</v>
      </c>
      <c r="AC210" s="116"/>
      <c r="AD210" s="116" t="s">
        <v>797</v>
      </c>
      <c r="AE210" s="116"/>
      <c r="AF210" s="116"/>
      <c r="AG210" s="116"/>
      <c r="AH210" s="116"/>
      <c r="AI210" s="116"/>
      <c r="AJ210" s="116"/>
      <c r="AK210" s="116"/>
      <c r="AL210" s="116"/>
      <c r="AM210" s="116"/>
      <c r="AN210" s="116"/>
      <c r="AO210" s="116" t="s">
        <v>2524</v>
      </c>
      <c r="AP210" s="117" t="s">
        <v>2525</v>
      </c>
      <c r="AQ210" s="313"/>
    </row>
    <row r="211" spans="1:43" s="314" customFormat="1" ht="142.5" customHeight="1" x14ac:dyDescent="0.2">
      <c r="A211" s="71" t="s">
        <v>3</v>
      </c>
      <c r="B211" s="71" t="s">
        <v>407</v>
      </c>
      <c r="C211" s="71" t="s">
        <v>209</v>
      </c>
      <c r="D211" s="303" t="s">
        <v>2297</v>
      </c>
      <c r="E211" s="72">
        <v>50464</v>
      </c>
      <c r="F211" s="72">
        <v>13763</v>
      </c>
      <c r="G211" s="72">
        <v>491</v>
      </c>
      <c r="H211" s="72" t="s">
        <v>1481</v>
      </c>
      <c r="I211" s="92" t="s">
        <v>798</v>
      </c>
      <c r="J211" s="72"/>
      <c r="K211" s="72"/>
      <c r="L211" s="641">
        <v>5507</v>
      </c>
      <c r="M211" s="74">
        <v>1426</v>
      </c>
      <c r="N211" s="116" t="s">
        <v>797</v>
      </c>
      <c r="O211" s="72"/>
      <c r="P211" s="72"/>
      <c r="Q211" s="72" t="s">
        <v>810</v>
      </c>
      <c r="R211" s="146">
        <v>489.6</v>
      </c>
      <c r="S211" s="72" t="s">
        <v>831</v>
      </c>
      <c r="T211" s="72"/>
      <c r="U211" s="116"/>
      <c r="V211" s="116" t="s">
        <v>796</v>
      </c>
      <c r="W211" s="116" t="s">
        <v>1422</v>
      </c>
      <c r="X211" s="116" t="s">
        <v>811</v>
      </c>
      <c r="Y211" s="116" t="s">
        <v>805</v>
      </c>
      <c r="Z211" s="116" t="s">
        <v>801</v>
      </c>
      <c r="AA211" s="116"/>
      <c r="AB211" s="116"/>
      <c r="AC211" s="116"/>
      <c r="AD211" s="116" t="s">
        <v>797</v>
      </c>
      <c r="AE211" s="116"/>
      <c r="AF211" s="116"/>
      <c r="AG211" s="116"/>
      <c r="AH211" s="116"/>
      <c r="AI211" s="116"/>
      <c r="AJ211" s="116"/>
      <c r="AK211" s="116"/>
      <c r="AL211" s="116"/>
      <c r="AM211" s="116"/>
      <c r="AN211" s="116"/>
      <c r="AO211" s="116"/>
      <c r="AP211" s="117" t="s">
        <v>2531</v>
      </c>
      <c r="AQ211" s="313"/>
    </row>
    <row r="212" spans="1:43" ht="63.75" customHeight="1" x14ac:dyDescent="0.2">
      <c r="A212" s="4" t="s">
        <v>3</v>
      </c>
      <c r="B212" s="84" t="s">
        <v>408</v>
      </c>
      <c r="C212" s="71" t="s">
        <v>210</v>
      </c>
      <c r="D212" s="507" t="s">
        <v>605</v>
      </c>
      <c r="E212" s="340">
        <v>4756</v>
      </c>
      <c r="F212" s="340">
        <v>2443</v>
      </c>
      <c r="G212" s="340">
        <v>137</v>
      </c>
      <c r="H212" s="72" t="s">
        <v>2014</v>
      </c>
      <c r="I212" s="92" t="s">
        <v>2161</v>
      </c>
      <c r="J212" s="72" t="s">
        <v>1537</v>
      </c>
      <c r="K212" s="72" t="s">
        <v>796</v>
      </c>
      <c r="L212" s="641">
        <v>442</v>
      </c>
      <c r="M212" s="74">
        <v>153</v>
      </c>
      <c r="N212" s="114" t="s">
        <v>797</v>
      </c>
      <c r="O212" s="72"/>
      <c r="P212" s="72"/>
      <c r="Q212" s="72" t="s">
        <v>809</v>
      </c>
      <c r="R212" s="146">
        <v>217.1</v>
      </c>
      <c r="S212" s="72" t="s">
        <v>2179</v>
      </c>
      <c r="T212" s="72">
        <v>4</v>
      </c>
      <c r="U212" s="114">
        <v>2080</v>
      </c>
      <c r="V212" s="114" t="s">
        <v>796</v>
      </c>
      <c r="W212" s="114" t="s">
        <v>756</v>
      </c>
      <c r="X212" s="114" t="s">
        <v>812</v>
      </c>
      <c r="Y212" s="114" t="s">
        <v>806</v>
      </c>
      <c r="Z212" s="114" t="s">
        <v>801</v>
      </c>
    </row>
    <row r="213" spans="1:43" s="314" customFormat="1" ht="63.75" customHeight="1" x14ac:dyDescent="0.2">
      <c r="A213" s="71" t="s">
        <v>3</v>
      </c>
      <c r="B213" s="71" t="s">
        <v>1812</v>
      </c>
      <c r="C213" s="71" t="s">
        <v>211</v>
      </c>
      <c r="D213" s="71" t="s">
        <v>1818</v>
      </c>
      <c r="E213" s="72">
        <v>174</v>
      </c>
      <c r="F213" s="72">
        <v>479</v>
      </c>
      <c r="G213" s="72">
        <v>1</v>
      </c>
      <c r="H213" s="72" t="s">
        <v>1817</v>
      </c>
      <c r="I213" s="92" t="s">
        <v>2161</v>
      </c>
      <c r="J213" s="72" t="s">
        <v>796</v>
      </c>
      <c r="K213" s="72" t="s">
        <v>796</v>
      </c>
      <c r="L213" s="641">
        <v>24.5</v>
      </c>
      <c r="M213" s="74">
        <v>0.02</v>
      </c>
      <c r="N213" s="116"/>
      <c r="O213" s="72"/>
      <c r="P213" s="72"/>
      <c r="Q213" s="72" t="s">
        <v>810</v>
      </c>
      <c r="R213" s="72"/>
      <c r="S213" s="72" t="s">
        <v>831</v>
      </c>
      <c r="T213" s="72">
        <v>1</v>
      </c>
      <c r="U213" s="117">
        <v>600</v>
      </c>
      <c r="V213" s="116" t="s">
        <v>796</v>
      </c>
      <c r="W213" s="116" t="s">
        <v>756</v>
      </c>
      <c r="X213" s="116" t="s">
        <v>812</v>
      </c>
      <c r="Y213" s="116" t="s">
        <v>806</v>
      </c>
      <c r="Z213" s="116" t="s">
        <v>796</v>
      </c>
      <c r="AA213" s="116" t="s">
        <v>776</v>
      </c>
      <c r="AB213" s="116" t="s">
        <v>786</v>
      </c>
      <c r="AC213" s="116" t="s">
        <v>791</v>
      </c>
      <c r="AD213" s="116" t="s">
        <v>797</v>
      </c>
      <c r="AE213" s="116"/>
      <c r="AF213" s="116"/>
      <c r="AG213" s="116"/>
      <c r="AH213" s="116"/>
      <c r="AI213" s="116"/>
      <c r="AJ213" s="116"/>
      <c r="AK213" s="116"/>
      <c r="AL213" s="116"/>
      <c r="AM213" s="116"/>
      <c r="AN213" s="116"/>
      <c r="AO213" s="116"/>
      <c r="AP213" s="117"/>
      <c r="AQ213" s="313"/>
    </row>
    <row r="214" spans="1:43" s="301" customFormat="1" ht="38.25" customHeight="1" x14ac:dyDescent="0.2">
      <c r="A214" s="71" t="s">
        <v>3</v>
      </c>
      <c r="B214" s="71" t="s">
        <v>409</v>
      </c>
      <c r="C214" s="71" t="s">
        <v>211</v>
      </c>
      <c r="D214" s="71" t="s">
        <v>606</v>
      </c>
      <c r="E214" s="116"/>
      <c r="F214" s="116"/>
      <c r="G214" s="116"/>
      <c r="H214" s="72"/>
      <c r="I214" s="92"/>
      <c r="J214" s="72"/>
      <c r="K214" s="72"/>
      <c r="L214" s="641">
        <v>8.73</v>
      </c>
      <c r="M214" s="74"/>
      <c r="N214" s="114"/>
      <c r="O214" s="72"/>
      <c r="P214" s="72"/>
      <c r="Q214" s="72"/>
      <c r="R214" s="72"/>
      <c r="S214" s="72"/>
      <c r="T214" s="72"/>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5"/>
      <c r="AQ214" s="64"/>
    </row>
    <row r="215" spans="1:43" s="314" customFormat="1" ht="112.5" x14ac:dyDescent="0.2">
      <c r="A215" s="71" t="s">
        <v>3</v>
      </c>
      <c r="B215" s="71" t="s">
        <v>406</v>
      </c>
      <c r="C215" s="71" t="s">
        <v>212</v>
      </c>
      <c r="D215" s="71" t="s">
        <v>607</v>
      </c>
      <c r="E215" s="72">
        <v>3346</v>
      </c>
      <c r="F215" s="130">
        <v>414</v>
      </c>
      <c r="G215" s="130">
        <v>48</v>
      </c>
      <c r="H215" s="72" t="s">
        <v>2069</v>
      </c>
      <c r="I215" s="92" t="s">
        <v>2161</v>
      </c>
      <c r="J215" s="72"/>
      <c r="K215" s="72" t="s">
        <v>796</v>
      </c>
      <c r="L215" s="641">
        <v>127.36</v>
      </c>
      <c r="M215" s="74">
        <v>20.89</v>
      </c>
      <c r="N215" s="116" t="s">
        <v>797</v>
      </c>
      <c r="O215" s="72"/>
      <c r="P215" s="72"/>
      <c r="Q215" s="72" t="s">
        <v>809</v>
      </c>
      <c r="R215" s="72">
        <v>36</v>
      </c>
      <c r="S215" s="72" t="s">
        <v>830</v>
      </c>
      <c r="T215" s="72">
        <v>0</v>
      </c>
      <c r="U215" s="116"/>
      <c r="V215" s="116" t="s">
        <v>796</v>
      </c>
      <c r="W215" s="116" t="s">
        <v>756</v>
      </c>
      <c r="X215" s="116" t="s">
        <v>811</v>
      </c>
      <c r="Y215" s="116" t="s">
        <v>2167</v>
      </c>
      <c r="Z215" s="116" t="s">
        <v>801</v>
      </c>
      <c r="AA215" s="116"/>
      <c r="AB215" s="116" t="s">
        <v>790</v>
      </c>
      <c r="AC215" s="116"/>
      <c r="AD215" s="116" t="s">
        <v>797</v>
      </c>
      <c r="AE215" s="116"/>
      <c r="AF215" s="116"/>
      <c r="AG215" s="116"/>
      <c r="AH215" s="116"/>
      <c r="AI215" s="116"/>
      <c r="AJ215" s="116"/>
      <c r="AK215" s="116"/>
      <c r="AL215" s="116"/>
      <c r="AM215" s="116"/>
      <c r="AN215" s="116"/>
      <c r="AO215" s="116" t="s">
        <v>2526</v>
      </c>
      <c r="AP215" s="117" t="s">
        <v>2527</v>
      </c>
      <c r="AQ215" s="313"/>
    </row>
    <row r="216" spans="1:43" s="314" customFormat="1" ht="38.25" customHeight="1" x14ac:dyDescent="0.2">
      <c r="A216" s="71" t="s">
        <v>17</v>
      </c>
      <c r="B216" s="71" t="s">
        <v>345</v>
      </c>
      <c r="C216" s="71" t="s">
        <v>213</v>
      </c>
      <c r="D216" s="303" t="s">
        <v>608</v>
      </c>
      <c r="E216" s="72">
        <v>4583</v>
      </c>
      <c r="F216" s="72">
        <v>1890</v>
      </c>
      <c r="G216" s="72">
        <v>164</v>
      </c>
      <c r="H216" s="72" t="s">
        <v>2543</v>
      </c>
      <c r="I216" s="92" t="s">
        <v>2161</v>
      </c>
      <c r="J216" s="72" t="s">
        <v>1464</v>
      </c>
      <c r="K216" s="72" t="s">
        <v>796</v>
      </c>
      <c r="L216" s="641">
        <v>637.79</v>
      </c>
      <c r="M216" s="74">
        <v>157.49</v>
      </c>
      <c r="N216" s="116" t="s">
        <v>797</v>
      </c>
      <c r="O216" s="72"/>
      <c r="P216" s="72"/>
      <c r="Q216" s="72" t="s">
        <v>2162</v>
      </c>
      <c r="R216" s="72">
        <v>148</v>
      </c>
      <c r="S216" s="72" t="s">
        <v>2185</v>
      </c>
      <c r="T216" s="72">
        <v>13</v>
      </c>
      <c r="U216" s="116">
        <v>4220</v>
      </c>
      <c r="V216" s="116" t="s">
        <v>796</v>
      </c>
      <c r="W216" s="116" t="s">
        <v>754</v>
      </c>
      <c r="X216" s="116" t="s">
        <v>812</v>
      </c>
      <c r="Y216" s="116" t="s">
        <v>2189</v>
      </c>
      <c r="Z216" s="116" t="s">
        <v>796</v>
      </c>
      <c r="AA216" s="116" t="s">
        <v>778</v>
      </c>
      <c r="AB216" s="116" t="s">
        <v>788</v>
      </c>
      <c r="AC216" s="116" t="s">
        <v>792</v>
      </c>
      <c r="AD216" s="116" t="s">
        <v>797</v>
      </c>
      <c r="AE216" s="116"/>
      <c r="AF216" s="116"/>
      <c r="AG216" s="116"/>
      <c r="AH216" s="116"/>
      <c r="AI216" s="116"/>
      <c r="AJ216" s="116"/>
      <c r="AK216" s="116"/>
      <c r="AL216" s="116"/>
      <c r="AM216" s="116"/>
      <c r="AN216" s="116"/>
      <c r="AO216" s="116"/>
      <c r="AP216" s="117"/>
      <c r="AQ216" s="313"/>
    </row>
    <row r="217" spans="1:43" s="314" customFormat="1" ht="38.25" customHeight="1" x14ac:dyDescent="0.2">
      <c r="A217" s="71" t="s">
        <v>17</v>
      </c>
      <c r="B217" s="71" t="s">
        <v>345</v>
      </c>
      <c r="C217" s="71" t="s">
        <v>214</v>
      </c>
      <c r="D217" s="71" t="s">
        <v>609</v>
      </c>
      <c r="E217" s="72">
        <v>1778</v>
      </c>
      <c r="F217" s="72">
        <v>564</v>
      </c>
      <c r="G217" s="72">
        <v>11</v>
      </c>
      <c r="H217" s="72" t="s">
        <v>2542</v>
      </c>
      <c r="I217" s="92" t="s">
        <v>798</v>
      </c>
      <c r="J217" s="72" t="s">
        <v>1464</v>
      </c>
      <c r="K217" s="72" t="s">
        <v>796</v>
      </c>
      <c r="L217" s="641">
        <v>247.43</v>
      </c>
      <c r="M217" s="74">
        <v>13.32</v>
      </c>
      <c r="N217" s="116" t="s">
        <v>797</v>
      </c>
      <c r="O217" s="72"/>
      <c r="P217" s="72"/>
      <c r="Q217" s="72" t="s">
        <v>2162</v>
      </c>
      <c r="R217" s="72">
        <v>42</v>
      </c>
      <c r="S217" s="72" t="s">
        <v>2185</v>
      </c>
      <c r="T217" s="72">
        <v>2</v>
      </c>
      <c r="U217" s="116">
        <v>700</v>
      </c>
      <c r="V217" s="116" t="s">
        <v>796</v>
      </c>
      <c r="W217" s="116" t="s">
        <v>754</v>
      </c>
      <c r="X217" s="116" t="s">
        <v>812</v>
      </c>
      <c r="Y217" s="116" t="s">
        <v>2189</v>
      </c>
      <c r="Z217" s="116" t="s">
        <v>796</v>
      </c>
      <c r="AA217" s="116" t="s">
        <v>778</v>
      </c>
      <c r="AB217" s="116" t="s">
        <v>788</v>
      </c>
      <c r="AC217" s="116" t="s">
        <v>792</v>
      </c>
      <c r="AD217" s="116" t="s">
        <v>797</v>
      </c>
      <c r="AE217" s="116" t="s">
        <v>734</v>
      </c>
      <c r="AF217" s="116"/>
      <c r="AG217" s="116"/>
      <c r="AH217" s="116"/>
      <c r="AI217" s="116"/>
      <c r="AJ217" s="116"/>
      <c r="AK217" s="116"/>
      <c r="AL217" s="116"/>
      <c r="AM217" s="116"/>
      <c r="AN217" s="116"/>
      <c r="AO217" s="116"/>
      <c r="AP217" s="117"/>
      <c r="AQ217" s="313"/>
    </row>
    <row r="218" spans="1:43" s="314" customFormat="1" ht="67.5" customHeight="1" x14ac:dyDescent="0.2">
      <c r="A218" s="71" t="s">
        <v>17</v>
      </c>
      <c r="B218" s="71" t="s">
        <v>411</v>
      </c>
      <c r="C218" s="71" t="s">
        <v>215</v>
      </c>
      <c r="D218" s="303" t="s">
        <v>2298</v>
      </c>
      <c r="E218" s="72">
        <v>14577</v>
      </c>
      <c r="F218" s="72">
        <v>12607</v>
      </c>
      <c r="G218" s="72"/>
      <c r="H218" s="72" t="s">
        <v>2159</v>
      </c>
      <c r="I218" s="92" t="s">
        <v>798</v>
      </c>
      <c r="J218" s="72" t="s">
        <v>796</v>
      </c>
      <c r="K218" s="72" t="s">
        <v>796</v>
      </c>
      <c r="L218" s="641">
        <v>3111.38</v>
      </c>
      <c r="M218" s="74">
        <v>2205.2600000000002</v>
      </c>
      <c r="N218" s="118" t="s">
        <v>796</v>
      </c>
      <c r="O218" s="72" t="s">
        <v>823</v>
      </c>
      <c r="P218" s="72"/>
      <c r="Q218" s="72" t="s">
        <v>810</v>
      </c>
      <c r="R218" s="72">
        <v>220</v>
      </c>
      <c r="S218" s="72" t="s">
        <v>2185</v>
      </c>
      <c r="T218" s="72">
        <v>24</v>
      </c>
      <c r="U218" s="141">
        <v>19077</v>
      </c>
      <c r="V218" s="116" t="s">
        <v>796</v>
      </c>
      <c r="W218" s="116" t="s">
        <v>756</v>
      </c>
      <c r="X218" s="116" t="s">
        <v>812</v>
      </c>
      <c r="Y218" s="116" t="s">
        <v>806</v>
      </c>
      <c r="Z218" s="116" t="s">
        <v>796</v>
      </c>
      <c r="AA218" s="116" t="s">
        <v>777</v>
      </c>
      <c r="AB218" s="116" t="s">
        <v>790</v>
      </c>
      <c r="AC218" s="116"/>
      <c r="AD218" s="116"/>
      <c r="AE218" s="116"/>
      <c r="AF218" s="116"/>
      <c r="AG218" s="116"/>
      <c r="AH218" s="116"/>
      <c r="AI218" s="116"/>
      <c r="AJ218" s="116"/>
      <c r="AK218" s="116"/>
      <c r="AL218" s="116"/>
      <c r="AM218" s="116"/>
      <c r="AN218" s="116"/>
      <c r="AO218" s="116"/>
      <c r="AP218" s="117" t="s">
        <v>2160</v>
      </c>
      <c r="AQ218" s="313"/>
    </row>
    <row r="219" spans="1:43" s="314" customFormat="1" ht="76.5" customHeight="1" x14ac:dyDescent="0.2">
      <c r="A219" s="71" t="s">
        <v>17</v>
      </c>
      <c r="B219" s="71" t="s">
        <v>412</v>
      </c>
      <c r="C219" s="71" t="s">
        <v>215</v>
      </c>
      <c r="D219" s="71" t="s">
        <v>610</v>
      </c>
      <c r="E219" s="116">
        <v>470</v>
      </c>
      <c r="F219" s="116">
        <v>4059</v>
      </c>
      <c r="G219" s="116">
        <v>410</v>
      </c>
      <c r="H219" s="72" t="s">
        <v>1842</v>
      </c>
      <c r="I219" s="92" t="s">
        <v>798</v>
      </c>
      <c r="J219" s="72" t="s">
        <v>1424</v>
      </c>
      <c r="K219" s="72" t="s">
        <v>796</v>
      </c>
      <c r="L219" s="641">
        <v>2620</v>
      </c>
      <c r="M219" s="74"/>
      <c r="N219" s="116" t="s">
        <v>796</v>
      </c>
      <c r="O219" s="72" t="s">
        <v>826</v>
      </c>
      <c r="P219" s="72"/>
      <c r="Q219" s="72" t="s">
        <v>2162</v>
      </c>
      <c r="R219" s="146">
        <v>77.400000000000006</v>
      </c>
      <c r="S219" s="72"/>
      <c r="T219" s="72">
        <v>7</v>
      </c>
      <c r="U219" s="116" t="s">
        <v>1843</v>
      </c>
      <c r="V219" s="116" t="s">
        <v>796</v>
      </c>
      <c r="W219" s="116" t="s">
        <v>754</v>
      </c>
      <c r="X219" s="116" t="s">
        <v>812</v>
      </c>
      <c r="Y219" s="116" t="s">
        <v>2167</v>
      </c>
      <c r="Z219" s="116" t="s">
        <v>796</v>
      </c>
      <c r="AA219" s="116" t="s">
        <v>776</v>
      </c>
      <c r="AB219" s="116" t="s">
        <v>786</v>
      </c>
      <c r="AC219" s="116" t="s">
        <v>791</v>
      </c>
      <c r="AD219" s="116" t="s">
        <v>797</v>
      </c>
      <c r="AE219" s="116"/>
      <c r="AF219" s="116"/>
      <c r="AG219" s="116"/>
      <c r="AH219" s="116"/>
      <c r="AI219" s="116"/>
      <c r="AJ219" s="116"/>
      <c r="AK219" s="116"/>
      <c r="AL219" s="116"/>
      <c r="AM219" s="116"/>
      <c r="AN219" s="116"/>
      <c r="AO219" s="116" t="s">
        <v>1844</v>
      </c>
      <c r="AP219" s="515" t="s">
        <v>1845</v>
      </c>
      <c r="AQ219" s="313"/>
    </row>
    <row r="220" spans="1:43" s="301" customFormat="1" ht="78.75" customHeight="1" x14ac:dyDescent="0.2">
      <c r="A220" s="59" t="s">
        <v>17</v>
      </c>
      <c r="B220" s="71" t="s">
        <v>410</v>
      </c>
      <c r="C220" s="59" t="s">
        <v>215</v>
      </c>
      <c r="D220" s="162" t="s">
        <v>611</v>
      </c>
      <c r="E220" s="116"/>
      <c r="F220" s="116">
        <v>1394</v>
      </c>
      <c r="G220" s="116">
        <v>889</v>
      </c>
      <c r="H220" s="122" t="s">
        <v>1985</v>
      </c>
      <c r="I220" s="123" t="s">
        <v>798</v>
      </c>
      <c r="J220" s="122"/>
      <c r="K220" s="122" t="s">
        <v>796</v>
      </c>
      <c r="L220" s="641">
        <v>198.15</v>
      </c>
      <c r="M220" s="124"/>
      <c r="N220" s="114" t="s">
        <v>797</v>
      </c>
      <c r="O220" s="122"/>
      <c r="P220" s="122"/>
      <c r="Q220" s="122" t="s">
        <v>809</v>
      </c>
      <c r="R220" s="147">
        <v>29.6</v>
      </c>
      <c r="S220" s="122" t="s">
        <v>831</v>
      </c>
      <c r="T220" s="136">
        <v>5</v>
      </c>
      <c r="U220" s="114">
        <v>3900</v>
      </c>
      <c r="V220" s="114" t="s">
        <v>796</v>
      </c>
      <c r="W220" s="114" t="s">
        <v>756</v>
      </c>
      <c r="X220" s="114" t="s">
        <v>811</v>
      </c>
      <c r="Y220" s="114" t="s">
        <v>2167</v>
      </c>
      <c r="Z220" s="114" t="s">
        <v>801</v>
      </c>
      <c r="AA220" s="114"/>
      <c r="AB220" s="114"/>
      <c r="AC220" s="114"/>
      <c r="AD220" s="114"/>
      <c r="AE220" s="114"/>
      <c r="AF220" s="114"/>
      <c r="AG220" s="114"/>
      <c r="AH220" s="114"/>
      <c r="AI220" s="114"/>
      <c r="AJ220" s="114"/>
      <c r="AK220" s="114"/>
      <c r="AL220" s="114"/>
      <c r="AM220" s="114"/>
      <c r="AN220" s="114"/>
      <c r="AO220" s="114"/>
      <c r="AP220" s="155" t="s">
        <v>1986</v>
      </c>
      <c r="AQ220" s="64"/>
    </row>
    <row r="221" spans="1:43" s="540" customFormat="1" ht="38.25" customHeight="1" x14ac:dyDescent="0.2">
      <c r="A221" s="59" t="s">
        <v>17</v>
      </c>
      <c r="B221" s="60" t="s">
        <v>410</v>
      </c>
      <c r="C221" s="60" t="s">
        <v>316</v>
      </c>
      <c r="D221" s="60" t="s">
        <v>613</v>
      </c>
      <c r="E221" s="131">
        <v>18909</v>
      </c>
      <c r="F221" s="131">
        <v>29</v>
      </c>
      <c r="G221" s="131">
        <v>89</v>
      </c>
      <c r="H221" s="137" t="s">
        <v>1985</v>
      </c>
      <c r="I221" s="137" t="s">
        <v>798</v>
      </c>
      <c r="J221" s="137"/>
      <c r="K221" s="137" t="s">
        <v>796</v>
      </c>
      <c r="L221" s="644">
        <v>34.97</v>
      </c>
      <c r="M221" s="138"/>
      <c r="N221" s="115" t="s">
        <v>797</v>
      </c>
      <c r="O221" s="137"/>
      <c r="P221" s="137"/>
      <c r="Q221" s="137" t="s">
        <v>809</v>
      </c>
      <c r="R221" s="137"/>
      <c r="S221" s="137" t="s">
        <v>831</v>
      </c>
      <c r="T221" s="139">
        <v>1</v>
      </c>
      <c r="U221" s="115">
        <v>200</v>
      </c>
      <c r="V221" s="115" t="s">
        <v>796</v>
      </c>
      <c r="W221" s="115" t="s">
        <v>756</v>
      </c>
      <c r="X221" s="115" t="s">
        <v>811</v>
      </c>
      <c r="Y221" s="115" t="s">
        <v>807</v>
      </c>
      <c r="Z221" s="115" t="s">
        <v>801</v>
      </c>
      <c r="AA221" s="115"/>
      <c r="AB221" s="115"/>
      <c r="AC221" s="115"/>
      <c r="AD221" s="115"/>
      <c r="AE221" s="115"/>
      <c r="AF221" s="115"/>
      <c r="AG221" s="115"/>
      <c r="AH221" s="115"/>
      <c r="AI221" s="115"/>
      <c r="AJ221" s="115"/>
      <c r="AK221" s="115"/>
      <c r="AL221" s="115"/>
      <c r="AM221" s="115"/>
      <c r="AN221" s="115"/>
      <c r="AO221" s="115"/>
      <c r="AP221" s="155" t="s">
        <v>1987</v>
      </c>
    </row>
    <row r="222" spans="1:43" s="322" customFormat="1" ht="37.5" customHeight="1" x14ac:dyDescent="0.2">
      <c r="A222" s="71" t="s">
        <v>17</v>
      </c>
      <c r="B222" s="60" t="s">
        <v>317</v>
      </c>
      <c r="C222" s="60" t="s">
        <v>316</v>
      </c>
      <c r="D222" s="60" t="s">
        <v>612</v>
      </c>
      <c r="E222" s="526">
        <v>18050</v>
      </c>
      <c r="F222" s="526">
        <v>8428</v>
      </c>
      <c r="G222" s="526">
        <v>631</v>
      </c>
      <c r="H222" s="80" t="s">
        <v>1828</v>
      </c>
      <c r="I222" s="80" t="s">
        <v>798</v>
      </c>
      <c r="J222" s="80"/>
      <c r="K222" s="80" t="s">
        <v>796</v>
      </c>
      <c r="L222" s="656">
        <v>3368.21</v>
      </c>
      <c r="M222" s="527">
        <v>997.25</v>
      </c>
      <c r="N222" s="117" t="s">
        <v>796</v>
      </c>
      <c r="O222" s="80" t="s">
        <v>825</v>
      </c>
      <c r="P222" s="80"/>
      <c r="Q222" s="80" t="s">
        <v>810</v>
      </c>
      <c r="R222" s="80">
        <v>153</v>
      </c>
      <c r="S222" s="80" t="s">
        <v>2179</v>
      </c>
      <c r="T222" s="80">
        <v>11</v>
      </c>
      <c r="U222" s="117">
        <v>5700</v>
      </c>
      <c r="V222" s="117" t="s">
        <v>796</v>
      </c>
      <c r="W222" s="117" t="s">
        <v>756</v>
      </c>
      <c r="X222" s="117" t="s">
        <v>812</v>
      </c>
      <c r="Y222" s="117" t="s">
        <v>807</v>
      </c>
      <c r="Z222" s="117"/>
      <c r="AA222" s="117"/>
      <c r="AB222" s="117"/>
      <c r="AC222" s="117"/>
      <c r="AD222" s="117" t="s">
        <v>797</v>
      </c>
      <c r="AE222" s="117"/>
      <c r="AF222" s="117"/>
      <c r="AG222" s="117"/>
      <c r="AH222" s="117"/>
      <c r="AI222" s="117"/>
      <c r="AJ222" s="117"/>
      <c r="AK222" s="117"/>
      <c r="AL222" s="117"/>
      <c r="AM222" s="117"/>
      <c r="AN222" s="117"/>
      <c r="AO222" s="117"/>
      <c r="AP222" s="117" t="s">
        <v>1829</v>
      </c>
    </row>
    <row r="223" spans="1:43" s="322" customFormat="1" ht="27.75" customHeight="1" x14ac:dyDescent="0.2">
      <c r="A223" s="71" t="s">
        <v>17</v>
      </c>
      <c r="B223" s="60" t="s">
        <v>317</v>
      </c>
      <c r="C223" s="60" t="s">
        <v>318</v>
      </c>
      <c r="D223" s="303" t="s">
        <v>2299</v>
      </c>
      <c r="E223" s="526">
        <v>2220</v>
      </c>
      <c r="F223" s="526">
        <v>933</v>
      </c>
      <c r="G223" s="526">
        <v>32</v>
      </c>
      <c r="H223" s="80" t="s">
        <v>1830</v>
      </c>
      <c r="I223" s="80" t="s">
        <v>798</v>
      </c>
      <c r="J223" s="80"/>
      <c r="K223" s="80" t="s">
        <v>796</v>
      </c>
      <c r="L223" s="656">
        <v>399.28</v>
      </c>
      <c r="M223" s="527">
        <v>43.07</v>
      </c>
      <c r="N223" s="117" t="s">
        <v>796</v>
      </c>
      <c r="O223" s="80" t="s">
        <v>825</v>
      </c>
      <c r="P223" s="80"/>
      <c r="Q223" s="80" t="s">
        <v>809</v>
      </c>
      <c r="R223" s="80">
        <v>89</v>
      </c>
      <c r="S223" s="80" t="s">
        <v>831</v>
      </c>
      <c r="T223" s="80">
        <v>3</v>
      </c>
      <c r="U223" s="117">
        <v>1250</v>
      </c>
      <c r="V223" s="117" t="s">
        <v>796</v>
      </c>
      <c r="W223" s="117" t="s">
        <v>754</v>
      </c>
      <c r="X223" s="117" t="s">
        <v>812</v>
      </c>
      <c r="Y223" s="117" t="s">
        <v>806</v>
      </c>
      <c r="Z223" s="117" t="s">
        <v>796</v>
      </c>
      <c r="AA223" s="117" t="s">
        <v>775</v>
      </c>
      <c r="AB223" s="117" t="s">
        <v>786</v>
      </c>
      <c r="AC223" s="117" t="s">
        <v>791</v>
      </c>
      <c r="AD223" s="117" t="s">
        <v>797</v>
      </c>
      <c r="AE223" s="117"/>
      <c r="AF223" s="117"/>
      <c r="AG223" s="117"/>
      <c r="AH223" s="117"/>
      <c r="AI223" s="117"/>
      <c r="AJ223" s="117"/>
      <c r="AK223" s="117"/>
      <c r="AL223" s="117"/>
      <c r="AM223" s="117"/>
      <c r="AN223" s="117"/>
      <c r="AO223" s="117"/>
      <c r="AP223" s="117"/>
    </row>
    <row r="224" spans="1:43" s="540" customFormat="1" ht="51" customHeight="1" x14ac:dyDescent="0.2">
      <c r="A224" s="59" t="s">
        <v>17</v>
      </c>
      <c r="B224" s="60" t="s">
        <v>410</v>
      </c>
      <c r="C224" s="60" t="s">
        <v>216</v>
      </c>
      <c r="D224" s="160" t="s">
        <v>2300</v>
      </c>
      <c r="E224" s="139">
        <v>1593</v>
      </c>
      <c r="F224" s="534">
        <v>166</v>
      </c>
      <c r="G224" s="534">
        <v>503</v>
      </c>
      <c r="H224" s="137" t="s">
        <v>1985</v>
      </c>
      <c r="I224" s="137" t="s">
        <v>798</v>
      </c>
      <c r="J224" s="137"/>
      <c r="K224" s="137" t="s">
        <v>796</v>
      </c>
      <c r="L224" s="644">
        <v>185.68</v>
      </c>
      <c r="M224" s="138"/>
      <c r="N224" s="115" t="s">
        <v>797</v>
      </c>
      <c r="O224" s="137"/>
      <c r="P224" s="137"/>
      <c r="Q224" s="137" t="s">
        <v>809</v>
      </c>
      <c r="R224" s="148">
        <v>9.6</v>
      </c>
      <c r="S224" s="137" t="s">
        <v>831</v>
      </c>
      <c r="T224" s="139">
        <v>2</v>
      </c>
      <c r="U224" s="115">
        <v>400</v>
      </c>
      <c r="V224" s="115" t="s">
        <v>796</v>
      </c>
      <c r="W224" s="115" t="s">
        <v>756</v>
      </c>
      <c r="X224" s="115" t="s">
        <v>811</v>
      </c>
      <c r="Y224" s="115" t="s">
        <v>2167</v>
      </c>
      <c r="Z224" s="115" t="s">
        <v>801</v>
      </c>
      <c r="AA224" s="115"/>
      <c r="AB224" s="115"/>
      <c r="AC224" s="115"/>
      <c r="AD224" s="115"/>
      <c r="AE224" s="115"/>
      <c r="AF224" s="115"/>
      <c r="AG224" s="115"/>
      <c r="AH224" s="115"/>
      <c r="AI224" s="115"/>
      <c r="AJ224" s="115"/>
      <c r="AK224" s="115"/>
      <c r="AL224" s="115"/>
      <c r="AM224" s="115"/>
      <c r="AN224" s="115"/>
      <c r="AO224" s="115"/>
      <c r="AP224" s="115"/>
    </row>
    <row r="225" spans="1:43" s="314" customFormat="1" ht="135" customHeight="1" x14ac:dyDescent="0.2">
      <c r="A225" s="71" t="s">
        <v>17</v>
      </c>
      <c r="B225" s="71" t="s">
        <v>413</v>
      </c>
      <c r="C225" s="71" t="s">
        <v>217</v>
      </c>
      <c r="D225" s="303" t="s">
        <v>2301</v>
      </c>
      <c r="E225" s="72">
        <v>10212</v>
      </c>
      <c r="F225" s="72">
        <v>7761</v>
      </c>
      <c r="G225" s="72">
        <v>719</v>
      </c>
      <c r="H225" s="120" t="s">
        <v>1897</v>
      </c>
      <c r="I225" s="92" t="s">
        <v>798</v>
      </c>
      <c r="J225" s="72"/>
      <c r="K225" s="72" t="s">
        <v>796</v>
      </c>
      <c r="L225" s="648">
        <v>2192</v>
      </c>
      <c r="M225" s="121">
        <v>1497</v>
      </c>
      <c r="N225" s="116" t="s">
        <v>796</v>
      </c>
      <c r="O225" s="72" t="s">
        <v>826</v>
      </c>
      <c r="P225" s="72"/>
      <c r="Q225" s="72" t="s">
        <v>810</v>
      </c>
      <c r="R225" s="72">
        <v>130</v>
      </c>
      <c r="S225" s="72" t="s">
        <v>2179</v>
      </c>
      <c r="T225" s="72">
        <v>22</v>
      </c>
      <c r="U225" s="116">
        <v>13460</v>
      </c>
      <c r="V225" s="116" t="s">
        <v>796</v>
      </c>
      <c r="W225" s="116" t="s">
        <v>2174</v>
      </c>
      <c r="X225" s="116" t="s">
        <v>812</v>
      </c>
      <c r="Y225" s="116" t="s">
        <v>807</v>
      </c>
      <c r="Z225" s="116" t="s">
        <v>796</v>
      </c>
      <c r="AA225" s="116" t="s">
        <v>775</v>
      </c>
      <c r="AB225" s="116" t="s">
        <v>786</v>
      </c>
      <c r="AC225" s="116" t="s">
        <v>791</v>
      </c>
      <c r="AD225" s="116" t="s">
        <v>797</v>
      </c>
      <c r="AE225" s="116" t="s">
        <v>845</v>
      </c>
      <c r="AF225" s="116" t="s">
        <v>1898</v>
      </c>
      <c r="AG225" s="116"/>
      <c r="AH225" s="116"/>
      <c r="AI225" s="116"/>
      <c r="AJ225" s="116"/>
      <c r="AK225" s="116"/>
      <c r="AL225" s="116"/>
      <c r="AM225" s="116"/>
      <c r="AN225" s="116"/>
      <c r="AO225" s="116"/>
      <c r="AP225" s="117" t="s">
        <v>2537</v>
      </c>
      <c r="AQ225" s="313"/>
    </row>
    <row r="226" spans="1:43" s="322" customFormat="1" ht="56.25" x14ac:dyDescent="0.2">
      <c r="A226" s="71" t="s">
        <v>17</v>
      </c>
      <c r="B226" s="71" t="s">
        <v>412</v>
      </c>
      <c r="C226" s="60" t="s">
        <v>319</v>
      </c>
      <c r="D226" s="60" t="s">
        <v>614</v>
      </c>
      <c r="E226" s="80">
        <v>126</v>
      </c>
      <c r="F226" s="80">
        <v>179</v>
      </c>
      <c r="G226" s="80">
        <v>0</v>
      </c>
      <c r="H226" s="80" t="s">
        <v>1846</v>
      </c>
      <c r="I226" s="80" t="s">
        <v>2161</v>
      </c>
      <c r="J226" s="80" t="s">
        <v>1421</v>
      </c>
      <c r="K226" s="80" t="s">
        <v>796</v>
      </c>
      <c r="L226" s="644">
        <v>40</v>
      </c>
      <c r="M226" s="81"/>
      <c r="N226" s="117" t="s">
        <v>797</v>
      </c>
      <c r="O226" s="80"/>
      <c r="P226" s="80"/>
      <c r="Q226" s="80" t="s">
        <v>2162</v>
      </c>
      <c r="R226" s="80">
        <v>1.8</v>
      </c>
      <c r="S226" s="80"/>
      <c r="T226" s="80">
        <v>3</v>
      </c>
      <c r="U226" s="117"/>
      <c r="V226" s="117" t="s">
        <v>796</v>
      </c>
      <c r="W226" s="117" t="s">
        <v>754</v>
      </c>
      <c r="X226" s="117" t="s">
        <v>812</v>
      </c>
      <c r="Y226" s="117" t="s">
        <v>2167</v>
      </c>
      <c r="Z226" s="117" t="s">
        <v>801</v>
      </c>
      <c r="AA226" s="117"/>
      <c r="AB226" s="117"/>
      <c r="AC226" s="117"/>
      <c r="AD226" s="117"/>
      <c r="AE226" s="117"/>
      <c r="AF226" s="117"/>
      <c r="AG226" s="117"/>
      <c r="AH226" s="117"/>
      <c r="AI226" s="117"/>
      <c r="AJ226" s="117"/>
      <c r="AK226" s="117"/>
      <c r="AL226" s="117"/>
      <c r="AM226" s="117"/>
      <c r="AN226" s="117"/>
      <c r="AO226" s="117" t="s">
        <v>1844</v>
      </c>
      <c r="AP226" s="515" t="s">
        <v>2545</v>
      </c>
    </row>
    <row r="227" spans="1:43" s="322" customFormat="1" ht="39.75" customHeight="1" x14ac:dyDescent="0.2">
      <c r="A227" s="71" t="s">
        <v>17</v>
      </c>
      <c r="B227" s="71" t="s">
        <v>412</v>
      </c>
      <c r="C227" s="60" t="s">
        <v>320</v>
      </c>
      <c r="D227" s="60" t="s">
        <v>615</v>
      </c>
      <c r="E227" s="80">
        <v>13012</v>
      </c>
      <c r="F227" s="80">
        <v>7920</v>
      </c>
      <c r="G227" s="80">
        <v>951</v>
      </c>
      <c r="H227" s="80" t="s">
        <v>1847</v>
      </c>
      <c r="I227" s="80" t="s">
        <v>2161</v>
      </c>
      <c r="J227" s="80" t="s">
        <v>1421</v>
      </c>
      <c r="K227" s="80" t="s">
        <v>796</v>
      </c>
      <c r="L227" s="644">
        <v>3800</v>
      </c>
      <c r="M227" s="81"/>
      <c r="N227" s="117" t="s">
        <v>797</v>
      </c>
      <c r="O227" s="80"/>
      <c r="P227" s="80"/>
      <c r="Q227" s="80" t="s">
        <v>2162</v>
      </c>
      <c r="R227" s="80">
        <v>49</v>
      </c>
      <c r="S227" s="80"/>
      <c r="T227" s="80">
        <v>4</v>
      </c>
      <c r="U227" s="117" t="s">
        <v>1848</v>
      </c>
      <c r="V227" s="117" t="s">
        <v>796</v>
      </c>
      <c r="W227" s="117" t="s">
        <v>754</v>
      </c>
      <c r="X227" s="117" t="s">
        <v>812</v>
      </c>
      <c r="Y227" s="117" t="s">
        <v>2167</v>
      </c>
      <c r="Z227" s="117" t="s">
        <v>801</v>
      </c>
      <c r="AA227" s="117"/>
      <c r="AB227" s="117"/>
      <c r="AC227" s="117"/>
      <c r="AD227" s="117"/>
      <c r="AE227" s="117"/>
      <c r="AF227" s="117"/>
      <c r="AG227" s="117"/>
      <c r="AH227" s="117"/>
      <c r="AI227" s="117"/>
      <c r="AJ227" s="117"/>
      <c r="AK227" s="117"/>
      <c r="AL227" s="117"/>
      <c r="AM227" s="117"/>
      <c r="AN227" s="117"/>
      <c r="AO227" s="117" t="s">
        <v>1844</v>
      </c>
      <c r="AP227" s="515" t="s">
        <v>1845</v>
      </c>
    </row>
    <row r="228" spans="1:43" s="322" customFormat="1" ht="38.25" customHeight="1" x14ac:dyDescent="0.2">
      <c r="A228" s="71" t="s">
        <v>17</v>
      </c>
      <c r="B228" s="60" t="s">
        <v>413</v>
      </c>
      <c r="C228" s="60" t="s">
        <v>321</v>
      </c>
      <c r="D228" s="60" t="s">
        <v>616</v>
      </c>
      <c r="E228" s="80">
        <v>357</v>
      </c>
      <c r="F228" s="80">
        <v>343</v>
      </c>
      <c r="G228" s="80">
        <v>36</v>
      </c>
      <c r="H228" s="80" t="s">
        <v>1899</v>
      </c>
      <c r="I228" s="80" t="s">
        <v>798</v>
      </c>
      <c r="J228" s="80"/>
      <c r="K228" s="80" t="s">
        <v>796</v>
      </c>
      <c r="L228" s="644">
        <v>187</v>
      </c>
      <c r="M228" s="81">
        <v>21.4</v>
      </c>
      <c r="N228" s="117"/>
      <c r="O228" s="80"/>
      <c r="P228" s="80"/>
      <c r="Q228" s="80" t="s">
        <v>810</v>
      </c>
      <c r="R228" s="80">
        <v>15</v>
      </c>
      <c r="S228" s="80" t="s">
        <v>2179</v>
      </c>
      <c r="T228" s="80">
        <v>1</v>
      </c>
      <c r="U228" s="117">
        <v>500</v>
      </c>
      <c r="V228" s="117" t="s">
        <v>796</v>
      </c>
      <c r="W228" s="117" t="s">
        <v>2174</v>
      </c>
      <c r="X228" s="117" t="s">
        <v>812</v>
      </c>
      <c r="Y228" s="117" t="s">
        <v>806</v>
      </c>
      <c r="Z228" s="117" t="s">
        <v>796</v>
      </c>
      <c r="AA228" s="117"/>
      <c r="AB228" s="117"/>
      <c r="AC228" s="117"/>
      <c r="AD228" s="117"/>
      <c r="AE228" s="117"/>
      <c r="AF228" s="117"/>
      <c r="AG228" s="117"/>
      <c r="AH228" s="117"/>
      <c r="AI228" s="117"/>
      <c r="AJ228" s="117"/>
      <c r="AK228" s="117"/>
      <c r="AL228" s="117"/>
      <c r="AM228" s="117"/>
      <c r="AN228" s="117"/>
      <c r="AO228" s="117"/>
      <c r="AP228" s="117"/>
    </row>
    <row r="229" spans="1:43" s="322" customFormat="1" ht="41.25" customHeight="1" x14ac:dyDescent="0.2">
      <c r="A229" s="71" t="s">
        <v>17</v>
      </c>
      <c r="B229" s="71" t="s">
        <v>412</v>
      </c>
      <c r="C229" s="60" t="s">
        <v>321</v>
      </c>
      <c r="D229" s="516" t="s">
        <v>617</v>
      </c>
      <c r="E229" s="117">
        <v>5273</v>
      </c>
      <c r="F229" s="117">
        <v>3762</v>
      </c>
      <c r="G229" s="117">
        <v>500</v>
      </c>
      <c r="H229" s="80" t="s">
        <v>1849</v>
      </c>
      <c r="I229" s="80" t="s">
        <v>2161</v>
      </c>
      <c r="J229" s="80" t="s">
        <v>1421</v>
      </c>
      <c r="K229" s="80" t="s">
        <v>796</v>
      </c>
      <c r="L229" s="644">
        <v>2950</v>
      </c>
      <c r="M229" s="81"/>
      <c r="N229" s="117" t="s">
        <v>797</v>
      </c>
      <c r="O229" s="80"/>
      <c r="P229" s="80"/>
      <c r="Q229" s="80" t="s">
        <v>2162</v>
      </c>
      <c r="R229" s="149">
        <v>84.6</v>
      </c>
      <c r="S229" s="80"/>
      <c r="T229" s="80">
        <v>8</v>
      </c>
      <c r="U229" s="117" t="s">
        <v>1850</v>
      </c>
      <c r="V229" s="117" t="s">
        <v>796</v>
      </c>
      <c r="W229" s="117" t="s">
        <v>2174</v>
      </c>
      <c r="X229" s="117" t="s">
        <v>812</v>
      </c>
      <c r="Y229" s="117" t="s">
        <v>2167</v>
      </c>
      <c r="Z229" s="117" t="s">
        <v>801</v>
      </c>
      <c r="AA229" s="117" t="s">
        <v>776</v>
      </c>
      <c r="AB229" s="117" t="s">
        <v>786</v>
      </c>
      <c r="AC229" s="117" t="s">
        <v>791</v>
      </c>
      <c r="AD229" s="117" t="s">
        <v>797</v>
      </c>
      <c r="AE229" s="117"/>
      <c r="AF229" s="117"/>
      <c r="AG229" s="117"/>
      <c r="AH229" s="117"/>
      <c r="AI229" s="117"/>
      <c r="AJ229" s="117"/>
      <c r="AK229" s="117"/>
      <c r="AL229" s="117"/>
      <c r="AM229" s="117"/>
      <c r="AN229" s="117"/>
      <c r="AO229" s="117" t="s">
        <v>1844</v>
      </c>
      <c r="AP229" s="515" t="s">
        <v>1851</v>
      </c>
    </row>
    <row r="230" spans="1:43" s="301" customFormat="1" ht="76.5" customHeight="1" x14ac:dyDescent="0.2">
      <c r="A230" s="59" t="s">
        <v>17</v>
      </c>
      <c r="B230" s="59" t="s">
        <v>410</v>
      </c>
      <c r="C230" s="59" t="s">
        <v>218</v>
      </c>
      <c r="D230" s="162" t="s">
        <v>618</v>
      </c>
      <c r="E230" s="136">
        <v>4692</v>
      </c>
      <c r="F230" s="535">
        <v>1941</v>
      </c>
      <c r="G230" s="535">
        <v>911</v>
      </c>
      <c r="H230" s="122" t="s">
        <v>1988</v>
      </c>
      <c r="I230" s="123" t="s">
        <v>800</v>
      </c>
      <c r="J230" s="122"/>
      <c r="K230" s="122" t="s">
        <v>796</v>
      </c>
      <c r="L230" s="641">
        <v>526.85</v>
      </c>
      <c r="M230" s="124"/>
      <c r="N230" s="114" t="s">
        <v>797</v>
      </c>
      <c r="O230" s="122"/>
      <c r="P230" s="122"/>
      <c r="Q230" s="122" t="s">
        <v>809</v>
      </c>
      <c r="R230" s="150">
        <v>668.5</v>
      </c>
      <c r="S230" s="122" t="s">
        <v>831</v>
      </c>
      <c r="T230" s="136">
        <v>5</v>
      </c>
      <c r="U230" s="114">
        <v>2100</v>
      </c>
      <c r="V230" s="114" t="s">
        <v>796</v>
      </c>
      <c r="W230" s="114" t="s">
        <v>756</v>
      </c>
      <c r="X230" s="114" t="s">
        <v>811</v>
      </c>
      <c r="Y230" s="114" t="s">
        <v>2169</v>
      </c>
      <c r="Z230" s="114" t="s">
        <v>796</v>
      </c>
      <c r="AA230" s="114" t="s">
        <v>773</v>
      </c>
      <c r="AB230" s="114" t="s">
        <v>788</v>
      </c>
      <c r="AC230" s="114" t="s">
        <v>792</v>
      </c>
      <c r="AD230" s="114" t="s">
        <v>796</v>
      </c>
      <c r="AE230" s="114" t="s">
        <v>733</v>
      </c>
      <c r="AF230" s="114"/>
      <c r="AG230" s="114" t="s">
        <v>1989</v>
      </c>
      <c r="AH230" s="114"/>
      <c r="AI230" s="114" t="s">
        <v>1990</v>
      </c>
      <c r="AJ230" s="114" t="s">
        <v>1991</v>
      </c>
      <c r="AK230" s="114">
        <v>700</v>
      </c>
      <c r="AL230" s="114">
        <v>104</v>
      </c>
      <c r="AM230" s="114">
        <v>116</v>
      </c>
      <c r="AN230" s="114">
        <v>615</v>
      </c>
      <c r="AO230" s="114" t="s">
        <v>1992</v>
      </c>
      <c r="AP230" s="115"/>
      <c r="AQ230" s="64"/>
    </row>
    <row r="231" spans="1:43" s="314" customFormat="1" ht="38.25" customHeight="1" x14ac:dyDescent="0.2">
      <c r="A231" s="71" t="s">
        <v>17</v>
      </c>
      <c r="B231" s="71" t="s">
        <v>414</v>
      </c>
      <c r="C231" s="71" t="s">
        <v>218</v>
      </c>
      <c r="D231" s="71" t="s">
        <v>2302</v>
      </c>
      <c r="E231" s="116"/>
      <c r="F231" s="116">
        <v>67</v>
      </c>
      <c r="G231" s="116"/>
      <c r="H231" s="72" t="s">
        <v>1853</v>
      </c>
      <c r="I231" s="92" t="s">
        <v>2161</v>
      </c>
      <c r="J231" s="72" t="s">
        <v>1403</v>
      </c>
      <c r="K231" s="72" t="s">
        <v>1403</v>
      </c>
      <c r="L231" s="641">
        <v>28.17</v>
      </c>
      <c r="M231" s="74"/>
      <c r="N231" s="116" t="s">
        <v>1402</v>
      </c>
      <c r="O231" s="72"/>
      <c r="P231" s="72"/>
      <c r="Q231" s="72" t="s">
        <v>810</v>
      </c>
      <c r="R231" s="72">
        <v>7.8250000000000002</v>
      </c>
      <c r="S231" s="72" t="s">
        <v>828</v>
      </c>
      <c r="T231" s="72"/>
      <c r="U231" s="116"/>
      <c r="V231" s="116" t="s">
        <v>1403</v>
      </c>
      <c r="W231" s="116" t="s">
        <v>754</v>
      </c>
      <c r="X231" s="116" t="s">
        <v>1854</v>
      </c>
      <c r="Y231" s="116" t="s">
        <v>806</v>
      </c>
      <c r="Z231" s="116" t="s">
        <v>801</v>
      </c>
      <c r="AA231" s="116"/>
      <c r="AB231" s="116"/>
      <c r="AC231" s="116"/>
      <c r="AD231" s="116"/>
      <c r="AE231" s="116"/>
      <c r="AF231" s="116"/>
      <c r="AG231" s="116"/>
      <c r="AH231" s="116"/>
      <c r="AI231" s="116"/>
      <c r="AJ231" s="116"/>
      <c r="AK231" s="116"/>
      <c r="AL231" s="116"/>
      <c r="AM231" s="116"/>
      <c r="AN231" s="116"/>
      <c r="AO231" s="116"/>
      <c r="AP231" s="117"/>
      <c r="AQ231" s="313"/>
    </row>
    <row r="232" spans="1:43" s="549" customFormat="1" ht="63.75" customHeight="1" x14ac:dyDescent="0.2">
      <c r="A232" s="60" t="s">
        <v>17</v>
      </c>
      <c r="B232" s="60" t="s">
        <v>415</v>
      </c>
      <c r="C232" s="60" t="s">
        <v>2310</v>
      </c>
      <c r="D232" s="550" t="s">
        <v>2309</v>
      </c>
      <c r="E232" s="80">
        <v>1069</v>
      </c>
      <c r="F232" s="80">
        <v>748</v>
      </c>
      <c r="G232" s="80">
        <v>11</v>
      </c>
      <c r="H232" s="80" t="s">
        <v>1906</v>
      </c>
      <c r="I232" s="80" t="s">
        <v>2161</v>
      </c>
      <c r="J232" s="80" t="s">
        <v>1537</v>
      </c>
      <c r="K232" s="80" t="s">
        <v>796</v>
      </c>
      <c r="L232" s="644" t="s">
        <v>2564</v>
      </c>
      <c r="M232" s="81">
        <v>5.5</v>
      </c>
      <c r="N232" s="115" t="s">
        <v>797</v>
      </c>
      <c r="O232" s="80"/>
      <c r="P232" s="80"/>
      <c r="Q232" s="80" t="s">
        <v>2162</v>
      </c>
      <c r="R232" s="80">
        <v>32</v>
      </c>
      <c r="S232" s="80" t="s">
        <v>830</v>
      </c>
      <c r="T232" s="80">
        <v>3</v>
      </c>
      <c r="U232" s="115" t="s">
        <v>2004</v>
      </c>
      <c r="V232" s="115" t="s">
        <v>796</v>
      </c>
      <c r="W232" s="115" t="s">
        <v>754</v>
      </c>
      <c r="X232" s="115" t="s">
        <v>2005</v>
      </c>
      <c r="Y232" s="115" t="s">
        <v>806</v>
      </c>
      <c r="Z232" s="115" t="s">
        <v>801</v>
      </c>
      <c r="AA232" s="115"/>
      <c r="AB232" s="115"/>
      <c r="AC232" s="115"/>
      <c r="AD232" s="115" t="s">
        <v>797</v>
      </c>
      <c r="AE232" s="115"/>
      <c r="AF232" s="115"/>
      <c r="AG232" s="115"/>
      <c r="AH232" s="115"/>
      <c r="AI232" s="115"/>
      <c r="AJ232" s="115"/>
      <c r="AK232" s="115"/>
      <c r="AL232" s="115"/>
      <c r="AM232" s="115"/>
      <c r="AN232" s="115"/>
      <c r="AO232" s="115"/>
      <c r="AP232" s="115"/>
    </row>
    <row r="233" spans="1:43" s="314" customFormat="1" ht="42" customHeight="1" x14ac:dyDescent="0.2">
      <c r="A233" s="71" t="s">
        <v>17</v>
      </c>
      <c r="B233" s="71" t="s">
        <v>416</v>
      </c>
      <c r="C233" s="71" t="s">
        <v>219</v>
      </c>
      <c r="D233" s="71" t="s">
        <v>619</v>
      </c>
      <c r="E233" s="72">
        <v>30</v>
      </c>
      <c r="F233" s="72">
        <v>11</v>
      </c>
      <c r="G233" s="72">
        <v>0</v>
      </c>
      <c r="H233" s="72" t="s">
        <v>1906</v>
      </c>
      <c r="I233" s="92" t="s">
        <v>2161</v>
      </c>
      <c r="J233" s="72" t="s">
        <v>1402</v>
      </c>
      <c r="K233" s="72" t="s">
        <v>796</v>
      </c>
      <c r="L233" s="641">
        <v>14.86</v>
      </c>
      <c r="M233" s="74">
        <v>0</v>
      </c>
      <c r="N233" s="116" t="s">
        <v>797</v>
      </c>
      <c r="O233" s="72"/>
      <c r="P233" s="72"/>
      <c r="Q233" s="72" t="s">
        <v>810</v>
      </c>
      <c r="R233" s="72">
        <v>6</v>
      </c>
      <c r="S233" s="72" t="s">
        <v>830</v>
      </c>
      <c r="T233" s="72">
        <v>1</v>
      </c>
      <c r="U233" s="116">
        <v>200</v>
      </c>
      <c r="V233" s="116" t="s">
        <v>796</v>
      </c>
      <c r="W233" s="116" t="s">
        <v>756</v>
      </c>
      <c r="X233" s="116" t="s">
        <v>812</v>
      </c>
      <c r="Y233" s="116" t="s">
        <v>807</v>
      </c>
      <c r="Z233" s="116" t="s">
        <v>801</v>
      </c>
      <c r="AA233" s="116"/>
      <c r="AB233" s="116"/>
      <c r="AC233" s="116"/>
      <c r="AD233" s="116"/>
      <c r="AE233" s="116"/>
      <c r="AF233" s="116"/>
      <c r="AG233" s="116"/>
      <c r="AH233" s="116"/>
      <c r="AI233" s="116"/>
      <c r="AJ233" s="116"/>
      <c r="AK233" s="116"/>
      <c r="AL233" s="116"/>
      <c r="AM233" s="116"/>
      <c r="AN233" s="116"/>
      <c r="AO233" s="116"/>
      <c r="AP233" s="117" t="s">
        <v>1907</v>
      </c>
      <c r="AQ233" s="313"/>
    </row>
    <row r="234" spans="1:43" s="301" customFormat="1" ht="63" customHeight="1" x14ac:dyDescent="0.2">
      <c r="A234" s="59" t="s">
        <v>17</v>
      </c>
      <c r="B234" s="59" t="s">
        <v>410</v>
      </c>
      <c r="C234" s="59" t="s">
        <v>220</v>
      </c>
      <c r="D234" s="162" t="s">
        <v>2303</v>
      </c>
      <c r="E234" s="136">
        <v>267845</v>
      </c>
      <c r="F234" s="535">
        <v>37484</v>
      </c>
      <c r="G234" s="535">
        <v>15392</v>
      </c>
      <c r="H234" s="122" t="s">
        <v>1993</v>
      </c>
      <c r="I234" s="123" t="s">
        <v>2161</v>
      </c>
      <c r="J234" s="122"/>
      <c r="K234" s="122" t="s">
        <v>797</v>
      </c>
      <c r="L234" s="641">
        <v>31220.07</v>
      </c>
      <c r="M234" s="124"/>
      <c r="N234" s="114" t="s">
        <v>797</v>
      </c>
      <c r="O234" s="122"/>
      <c r="P234" s="122"/>
      <c r="Q234" s="122" t="s">
        <v>809</v>
      </c>
      <c r="R234" s="541">
        <v>60</v>
      </c>
      <c r="S234" s="122" t="s">
        <v>831</v>
      </c>
      <c r="T234" s="136">
        <v>34</v>
      </c>
      <c r="U234" s="114" t="s">
        <v>1994</v>
      </c>
      <c r="V234" s="114" t="s">
        <v>796</v>
      </c>
      <c r="W234" s="114" t="s">
        <v>756</v>
      </c>
      <c r="X234" s="114" t="s">
        <v>811</v>
      </c>
      <c r="Y234" s="114" t="s">
        <v>805</v>
      </c>
      <c r="Z234" s="114" t="s">
        <v>796</v>
      </c>
      <c r="AA234" s="114" t="s">
        <v>773</v>
      </c>
      <c r="AB234" s="114" t="s">
        <v>788</v>
      </c>
      <c r="AC234" s="114" t="s">
        <v>792</v>
      </c>
      <c r="AD234" s="114" t="s">
        <v>797</v>
      </c>
      <c r="AE234" s="114" t="s">
        <v>845</v>
      </c>
      <c r="AF234" s="114" t="s">
        <v>1880</v>
      </c>
      <c r="AG234" s="114"/>
      <c r="AH234" s="114"/>
      <c r="AI234" s="114"/>
      <c r="AJ234" s="114"/>
      <c r="AK234" s="114"/>
      <c r="AL234" s="114"/>
      <c r="AM234" s="114"/>
      <c r="AN234" s="114"/>
      <c r="AO234" s="114" t="s">
        <v>1995</v>
      </c>
      <c r="AP234" s="115"/>
      <c r="AQ234" s="64"/>
    </row>
    <row r="235" spans="1:43" s="314" customFormat="1" ht="38.25" customHeight="1" x14ac:dyDescent="0.2">
      <c r="A235" s="71" t="s">
        <v>17</v>
      </c>
      <c r="B235" s="71" t="s">
        <v>414</v>
      </c>
      <c r="C235" s="71" t="s">
        <v>221</v>
      </c>
      <c r="D235" s="303" t="s">
        <v>2304</v>
      </c>
      <c r="E235" s="72">
        <v>1203</v>
      </c>
      <c r="F235" s="72">
        <v>611</v>
      </c>
      <c r="G235" s="72"/>
      <c r="H235" s="72" t="s">
        <v>1853</v>
      </c>
      <c r="I235" s="92" t="s">
        <v>2161</v>
      </c>
      <c r="J235" s="72" t="s">
        <v>1403</v>
      </c>
      <c r="K235" s="72" t="s">
        <v>1403</v>
      </c>
      <c r="L235" s="641">
        <v>197.03</v>
      </c>
      <c r="M235" s="74"/>
      <c r="N235" s="116" t="s">
        <v>1402</v>
      </c>
      <c r="O235" s="72"/>
      <c r="P235" s="72"/>
      <c r="Q235" s="72" t="s">
        <v>810</v>
      </c>
      <c r="R235" s="72">
        <v>286</v>
      </c>
      <c r="S235" s="72" t="s">
        <v>828</v>
      </c>
      <c r="T235" s="72"/>
      <c r="U235" s="116"/>
      <c r="V235" s="116" t="s">
        <v>1403</v>
      </c>
      <c r="W235" s="116" t="s">
        <v>754</v>
      </c>
      <c r="X235" s="116" t="s">
        <v>1854</v>
      </c>
      <c r="Y235" s="116" t="s">
        <v>807</v>
      </c>
      <c r="Z235" s="116"/>
      <c r="AA235" s="116"/>
      <c r="AB235" s="116"/>
      <c r="AC235" s="116"/>
      <c r="AD235" s="116"/>
      <c r="AE235" s="116"/>
      <c r="AF235" s="116"/>
      <c r="AG235" s="116"/>
      <c r="AH235" s="116"/>
      <c r="AI235" s="116"/>
      <c r="AJ235" s="116"/>
      <c r="AK235" s="116"/>
      <c r="AL235" s="116"/>
      <c r="AM235" s="116"/>
      <c r="AN235" s="116"/>
      <c r="AO235" s="116"/>
      <c r="AP235" s="117"/>
      <c r="AQ235" s="313"/>
    </row>
    <row r="236" spans="1:43" s="301" customFormat="1" ht="38.25" customHeight="1" x14ac:dyDescent="0.2">
      <c r="A236" s="71" t="s">
        <v>17</v>
      </c>
      <c r="B236" s="71" t="s">
        <v>344</v>
      </c>
      <c r="C236" s="71" t="s">
        <v>222</v>
      </c>
      <c r="D236" s="71" t="s">
        <v>620</v>
      </c>
      <c r="E236" s="72">
        <v>2437</v>
      </c>
      <c r="F236" s="72">
        <v>1765</v>
      </c>
      <c r="G236" s="72">
        <v>185</v>
      </c>
      <c r="H236" s="72" t="s">
        <v>1881</v>
      </c>
      <c r="I236" s="92" t="s">
        <v>2161</v>
      </c>
      <c r="J236" s="72" t="s">
        <v>797</v>
      </c>
      <c r="K236" s="72" t="s">
        <v>796</v>
      </c>
      <c r="L236" s="641">
        <v>296.3</v>
      </c>
      <c r="M236" s="74"/>
      <c r="N236" s="114" t="s">
        <v>797</v>
      </c>
      <c r="O236" s="72"/>
      <c r="P236" s="72"/>
      <c r="Q236" s="72" t="s">
        <v>809</v>
      </c>
      <c r="R236" s="72">
        <v>150</v>
      </c>
      <c r="S236" s="72" t="s">
        <v>2179</v>
      </c>
      <c r="T236" s="72">
        <v>2</v>
      </c>
      <c r="U236" s="114">
        <v>1500</v>
      </c>
      <c r="V236" s="114" t="s">
        <v>796</v>
      </c>
      <c r="W236" s="114" t="s">
        <v>754</v>
      </c>
      <c r="X236" s="114" t="s">
        <v>812</v>
      </c>
      <c r="Y236" s="114" t="s">
        <v>805</v>
      </c>
      <c r="Z236" s="114" t="s">
        <v>796</v>
      </c>
      <c r="AA236" s="114" t="s">
        <v>773</v>
      </c>
      <c r="AB236" s="114" t="s">
        <v>788</v>
      </c>
      <c r="AC236" s="114" t="s">
        <v>791</v>
      </c>
      <c r="AD236" s="114" t="s">
        <v>797</v>
      </c>
      <c r="AE236" s="114"/>
      <c r="AF236" s="115" t="s">
        <v>1880</v>
      </c>
      <c r="AG236" s="114"/>
      <c r="AH236" s="114"/>
      <c r="AI236" s="114"/>
      <c r="AJ236" s="114"/>
      <c r="AK236" s="114"/>
      <c r="AL236" s="114"/>
      <c r="AM236" s="114"/>
      <c r="AN236" s="114"/>
      <c r="AO236" s="114"/>
      <c r="AP236" s="115"/>
      <c r="AQ236" s="64"/>
    </row>
    <row r="237" spans="1:43" s="314" customFormat="1" ht="51" customHeight="1" x14ac:dyDescent="0.2">
      <c r="A237" s="71" t="s">
        <v>17</v>
      </c>
      <c r="B237" s="71" t="s">
        <v>417</v>
      </c>
      <c r="C237" s="71" t="s">
        <v>223</v>
      </c>
      <c r="D237" s="71" t="s">
        <v>621</v>
      </c>
      <c r="E237" s="72">
        <v>3135</v>
      </c>
      <c r="F237" s="72">
        <v>3706</v>
      </c>
      <c r="G237" s="72">
        <v>339</v>
      </c>
      <c r="H237" s="72" t="s">
        <v>2556</v>
      </c>
      <c r="I237" s="92" t="s">
        <v>2161</v>
      </c>
      <c r="J237" s="72" t="s">
        <v>2557</v>
      </c>
      <c r="K237" s="72" t="s">
        <v>796</v>
      </c>
      <c r="L237" s="642">
        <v>661</v>
      </c>
      <c r="M237" s="93">
        <v>272</v>
      </c>
      <c r="N237" s="116" t="s">
        <v>797</v>
      </c>
      <c r="O237" s="72"/>
      <c r="P237" s="72"/>
      <c r="Q237" s="72" t="s">
        <v>2162</v>
      </c>
      <c r="R237" s="72">
        <v>40</v>
      </c>
      <c r="S237" s="72" t="s">
        <v>2185</v>
      </c>
      <c r="T237" s="72">
        <v>16</v>
      </c>
      <c r="U237" s="116">
        <v>6825</v>
      </c>
      <c r="V237" s="116" t="s">
        <v>796</v>
      </c>
      <c r="W237" s="116" t="s">
        <v>756</v>
      </c>
      <c r="X237" s="116" t="s">
        <v>812</v>
      </c>
      <c r="Y237" s="116" t="s">
        <v>806</v>
      </c>
      <c r="Z237" s="116" t="s">
        <v>801</v>
      </c>
      <c r="AA237" s="116"/>
      <c r="AB237" s="116"/>
      <c r="AC237" s="116"/>
      <c r="AD237" s="116" t="s">
        <v>796</v>
      </c>
      <c r="AE237" s="116" t="s">
        <v>733</v>
      </c>
      <c r="AF237" s="116" t="s">
        <v>2338</v>
      </c>
      <c r="AG237" s="116" t="s">
        <v>2558</v>
      </c>
      <c r="AH237" s="116"/>
      <c r="AI237" s="116" t="s">
        <v>2559</v>
      </c>
      <c r="AJ237" s="116" t="s">
        <v>2560</v>
      </c>
      <c r="AK237" s="116" t="s">
        <v>2561</v>
      </c>
      <c r="AL237" s="116">
        <v>5</v>
      </c>
      <c r="AM237" s="116"/>
      <c r="AN237" s="116" t="s">
        <v>2562</v>
      </c>
      <c r="AO237" s="116"/>
      <c r="AP237" s="117" t="s">
        <v>2563</v>
      </c>
      <c r="AQ237" s="313"/>
    </row>
    <row r="238" spans="1:43" s="314" customFormat="1" ht="51" customHeight="1" x14ac:dyDescent="0.2">
      <c r="A238" s="71" t="s">
        <v>17</v>
      </c>
      <c r="B238" s="71" t="s">
        <v>416</v>
      </c>
      <c r="C238" s="71" t="s">
        <v>224</v>
      </c>
      <c r="D238" s="71" t="s">
        <v>2305</v>
      </c>
      <c r="E238" s="72">
        <v>2391</v>
      </c>
      <c r="F238" s="72">
        <v>1080</v>
      </c>
      <c r="G238" s="72">
        <v>0</v>
      </c>
      <c r="H238" s="72" t="s">
        <v>1908</v>
      </c>
      <c r="I238" s="92" t="s">
        <v>2161</v>
      </c>
      <c r="J238" s="72" t="s">
        <v>1402</v>
      </c>
      <c r="K238" s="72" t="s">
        <v>796</v>
      </c>
      <c r="L238" s="641">
        <v>150.47999999999999</v>
      </c>
      <c r="M238" s="74">
        <v>0</v>
      </c>
      <c r="N238" s="116" t="s">
        <v>797</v>
      </c>
      <c r="O238" s="72"/>
      <c r="P238" s="72"/>
      <c r="Q238" s="72" t="s">
        <v>810</v>
      </c>
      <c r="R238" s="72">
        <v>60</v>
      </c>
      <c r="S238" s="72" t="s">
        <v>2179</v>
      </c>
      <c r="T238" s="72">
        <v>3</v>
      </c>
      <c r="U238" s="116">
        <v>650</v>
      </c>
      <c r="V238" s="116" t="s">
        <v>796</v>
      </c>
      <c r="W238" s="116" t="s">
        <v>754</v>
      </c>
      <c r="X238" s="116" t="s">
        <v>812</v>
      </c>
      <c r="Y238" s="116" t="s">
        <v>805</v>
      </c>
      <c r="Z238" s="116" t="s">
        <v>796</v>
      </c>
      <c r="AA238" s="116" t="s">
        <v>773</v>
      </c>
      <c r="AB238" s="116"/>
      <c r="AC238" s="116"/>
      <c r="AD238" s="116"/>
      <c r="AE238" s="116"/>
      <c r="AF238" s="116"/>
      <c r="AG238" s="116"/>
      <c r="AH238" s="116"/>
      <c r="AI238" s="116"/>
      <c r="AJ238" s="116"/>
      <c r="AK238" s="116"/>
      <c r="AL238" s="116"/>
      <c r="AM238" s="116"/>
      <c r="AN238" s="116"/>
      <c r="AO238" s="116"/>
      <c r="AP238" s="117" t="s">
        <v>1909</v>
      </c>
      <c r="AQ238" s="313"/>
    </row>
    <row r="239" spans="1:43" ht="38.25" customHeight="1" x14ac:dyDescent="0.2">
      <c r="A239" s="4"/>
      <c r="B239" s="5"/>
      <c r="C239" s="71"/>
      <c r="D239" s="5"/>
      <c r="E239" s="72"/>
      <c r="F239" s="72"/>
      <c r="G239" s="72"/>
      <c r="H239" s="120"/>
      <c r="I239" s="92"/>
      <c r="J239" s="72"/>
      <c r="K239" s="72"/>
      <c r="L239" s="648"/>
      <c r="M239" s="121"/>
      <c r="O239" s="72"/>
      <c r="P239" s="72"/>
      <c r="Q239" s="72"/>
      <c r="R239" s="72"/>
      <c r="S239" s="72"/>
      <c r="T239" s="72"/>
    </row>
    <row r="240" spans="1:43" s="64" customFormat="1" ht="89.25" customHeight="1" x14ac:dyDescent="0.2">
      <c r="A240" s="156" t="s">
        <v>17</v>
      </c>
      <c r="B240" s="156" t="s">
        <v>415</v>
      </c>
      <c r="C240" s="156" t="s">
        <v>225</v>
      </c>
      <c r="D240" s="551" t="s">
        <v>2308</v>
      </c>
      <c r="E240" s="118">
        <v>28614</v>
      </c>
      <c r="F240" s="118">
        <v>11210</v>
      </c>
      <c r="G240" s="118">
        <v>810</v>
      </c>
      <c r="H240" s="118" t="s">
        <v>2006</v>
      </c>
      <c r="I240" s="80" t="s">
        <v>2161</v>
      </c>
      <c r="J240" s="118" t="s">
        <v>1464</v>
      </c>
      <c r="K240" s="118" t="s">
        <v>796</v>
      </c>
      <c r="L240" s="648">
        <v>2329.1</v>
      </c>
      <c r="M240" s="121">
        <v>294.14999999999998</v>
      </c>
      <c r="N240" s="115" t="s">
        <v>797</v>
      </c>
      <c r="O240" s="118"/>
      <c r="P240" s="118"/>
      <c r="Q240" s="118" t="s">
        <v>2162</v>
      </c>
      <c r="R240" s="118">
        <v>396</v>
      </c>
      <c r="S240" s="118" t="s">
        <v>830</v>
      </c>
      <c r="T240" s="118">
        <v>18</v>
      </c>
      <c r="U240" s="115" t="s">
        <v>2007</v>
      </c>
      <c r="V240" s="115" t="s">
        <v>796</v>
      </c>
      <c r="W240" s="115" t="s">
        <v>754</v>
      </c>
      <c r="X240" s="115" t="s">
        <v>2005</v>
      </c>
      <c r="Y240" s="115" t="s">
        <v>805</v>
      </c>
      <c r="Z240" s="115" t="s">
        <v>796</v>
      </c>
      <c r="AA240" s="115" t="s">
        <v>776</v>
      </c>
      <c r="AB240" s="115" t="s">
        <v>786</v>
      </c>
      <c r="AC240" s="115" t="s">
        <v>792</v>
      </c>
      <c r="AD240" s="115" t="s">
        <v>797</v>
      </c>
      <c r="AE240" s="115"/>
      <c r="AF240" s="115"/>
      <c r="AG240" s="115"/>
      <c r="AH240" s="115"/>
      <c r="AI240" s="115"/>
      <c r="AJ240" s="115"/>
      <c r="AK240" s="115"/>
      <c r="AL240" s="115"/>
      <c r="AM240" s="115"/>
      <c r="AN240" s="115"/>
      <c r="AO240" s="115"/>
      <c r="AP240" s="115"/>
    </row>
    <row r="241" spans="1:43" s="301" customFormat="1" ht="63.75" customHeight="1" x14ac:dyDescent="0.2">
      <c r="A241" s="59" t="s">
        <v>17</v>
      </c>
      <c r="B241" s="59" t="s">
        <v>410</v>
      </c>
      <c r="C241" s="59" t="s">
        <v>226</v>
      </c>
      <c r="D241" s="162" t="s">
        <v>2311</v>
      </c>
      <c r="E241" s="136">
        <v>32345</v>
      </c>
      <c r="F241" s="535">
        <v>779</v>
      </c>
      <c r="G241" s="535">
        <v>3253</v>
      </c>
      <c r="H241" s="122" t="s">
        <v>1910</v>
      </c>
      <c r="I241" s="123" t="s">
        <v>2161</v>
      </c>
      <c r="J241" s="122"/>
      <c r="K241" s="122" t="s">
        <v>796</v>
      </c>
      <c r="L241" s="641">
        <v>1066.8800000000001</v>
      </c>
      <c r="M241" s="124"/>
      <c r="N241" s="114" t="s">
        <v>797</v>
      </c>
      <c r="O241" s="122"/>
      <c r="P241" s="122"/>
      <c r="Q241" s="122" t="s">
        <v>809</v>
      </c>
      <c r="R241" s="147">
        <v>159.81</v>
      </c>
      <c r="S241" s="122" t="s">
        <v>831</v>
      </c>
      <c r="T241" s="136">
        <v>11</v>
      </c>
      <c r="U241" s="114">
        <v>3050</v>
      </c>
      <c r="V241" s="114" t="s">
        <v>796</v>
      </c>
      <c r="W241" s="114" t="s">
        <v>756</v>
      </c>
      <c r="X241" s="114" t="s">
        <v>811</v>
      </c>
      <c r="Y241" s="114" t="s">
        <v>807</v>
      </c>
      <c r="Z241" s="114" t="s">
        <v>801</v>
      </c>
      <c r="AA241" s="114"/>
      <c r="AB241" s="114"/>
      <c r="AC241" s="114"/>
      <c r="AD241" s="114"/>
      <c r="AE241" s="114"/>
      <c r="AF241" s="114"/>
      <c r="AG241" s="114"/>
      <c r="AH241" s="114"/>
      <c r="AI241" s="114"/>
      <c r="AJ241" s="114"/>
      <c r="AK241" s="114"/>
      <c r="AL241" s="114"/>
      <c r="AM241" s="114"/>
      <c r="AN241" s="114"/>
      <c r="AO241" s="114"/>
      <c r="AP241" s="115"/>
      <c r="AQ241" s="64"/>
    </row>
    <row r="242" spans="1:43" s="314" customFormat="1" ht="76.5" customHeight="1" x14ac:dyDescent="0.2">
      <c r="A242" s="71" t="s">
        <v>17</v>
      </c>
      <c r="B242" s="71" t="s">
        <v>416</v>
      </c>
      <c r="C242" s="71" t="s">
        <v>226</v>
      </c>
      <c r="D242" s="303" t="s">
        <v>2312</v>
      </c>
      <c r="E242" s="116">
        <v>22500</v>
      </c>
      <c r="F242" s="116">
        <v>7549</v>
      </c>
      <c r="G242" s="116">
        <v>315</v>
      </c>
      <c r="H242" s="72" t="s">
        <v>1910</v>
      </c>
      <c r="I242" s="92" t="s">
        <v>2161</v>
      </c>
      <c r="J242" s="72" t="s">
        <v>1402</v>
      </c>
      <c r="K242" s="72" t="s">
        <v>796</v>
      </c>
      <c r="L242" s="641">
        <v>3155.18</v>
      </c>
      <c r="M242" s="74">
        <v>2807</v>
      </c>
      <c r="N242" s="116" t="s">
        <v>797</v>
      </c>
      <c r="O242" s="72"/>
      <c r="P242" s="72"/>
      <c r="Q242" s="72" t="s">
        <v>810</v>
      </c>
      <c r="R242" s="72">
        <v>286</v>
      </c>
      <c r="S242" s="72" t="s">
        <v>2179</v>
      </c>
      <c r="T242" s="72">
        <v>13</v>
      </c>
      <c r="U242" s="116">
        <v>7750</v>
      </c>
      <c r="V242" s="116" t="s">
        <v>796</v>
      </c>
      <c r="W242" s="116" t="s">
        <v>754</v>
      </c>
      <c r="X242" s="116" t="s">
        <v>812</v>
      </c>
      <c r="Y242" s="116" t="s">
        <v>805</v>
      </c>
      <c r="Z242" s="116" t="s">
        <v>796</v>
      </c>
      <c r="AA242" s="116" t="s">
        <v>773</v>
      </c>
      <c r="AB242" s="116"/>
      <c r="AC242" s="116"/>
      <c r="AD242" s="116"/>
      <c r="AE242" s="116"/>
      <c r="AF242" s="116"/>
      <c r="AG242" s="116"/>
      <c r="AH242" s="116"/>
      <c r="AI242" s="116"/>
      <c r="AJ242" s="116"/>
      <c r="AK242" s="116"/>
      <c r="AL242" s="116"/>
      <c r="AM242" s="116"/>
      <c r="AN242" s="116"/>
      <c r="AO242" s="116"/>
      <c r="AP242" s="117"/>
      <c r="AQ242" s="313"/>
    </row>
    <row r="243" spans="1:43" s="314" customFormat="1" ht="38.25" customHeight="1" x14ac:dyDescent="0.2">
      <c r="A243" s="71" t="s">
        <v>17</v>
      </c>
      <c r="B243" s="60" t="s">
        <v>317</v>
      </c>
      <c r="C243" s="71" t="s">
        <v>227</v>
      </c>
      <c r="D243" s="71" t="s">
        <v>622</v>
      </c>
      <c r="E243" s="528">
        <v>200</v>
      </c>
      <c r="F243" s="528">
        <v>183</v>
      </c>
      <c r="G243" s="528">
        <v>2</v>
      </c>
      <c r="H243" s="72" t="s">
        <v>1831</v>
      </c>
      <c r="I243" s="92" t="s">
        <v>2161</v>
      </c>
      <c r="J243" s="72"/>
      <c r="K243" s="72" t="s">
        <v>796</v>
      </c>
      <c r="L243" s="657">
        <v>22.4</v>
      </c>
      <c r="M243" s="529">
        <v>17.41</v>
      </c>
      <c r="N243" s="116" t="s">
        <v>797</v>
      </c>
      <c r="O243" s="72"/>
      <c r="P243" s="72"/>
      <c r="Q243" s="72" t="s">
        <v>810</v>
      </c>
      <c r="R243" s="72">
        <v>33</v>
      </c>
      <c r="S243" s="72" t="s">
        <v>830</v>
      </c>
      <c r="T243" s="72">
        <v>2</v>
      </c>
      <c r="U243" s="116">
        <v>500</v>
      </c>
      <c r="V243" s="116" t="s">
        <v>796</v>
      </c>
      <c r="W243" s="116" t="s">
        <v>754</v>
      </c>
      <c r="X243" s="116" t="s">
        <v>812</v>
      </c>
      <c r="Y243" s="116" t="s">
        <v>806</v>
      </c>
      <c r="Z243" s="116"/>
      <c r="AA243" s="116"/>
      <c r="AB243" s="116"/>
      <c r="AC243" s="116"/>
      <c r="AD243" s="116" t="s">
        <v>797</v>
      </c>
      <c r="AE243" s="116"/>
      <c r="AF243" s="116"/>
      <c r="AG243" s="116"/>
      <c r="AH243" s="116"/>
      <c r="AI243" s="116"/>
      <c r="AJ243" s="116"/>
      <c r="AK243" s="116"/>
      <c r="AL243" s="116"/>
      <c r="AM243" s="116"/>
      <c r="AN243" s="116"/>
      <c r="AO243" s="116"/>
      <c r="AP243" s="117" t="s">
        <v>1832</v>
      </c>
      <c r="AQ243" s="313"/>
    </row>
    <row r="244" spans="1:43" s="314" customFormat="1" ht="51" customHeight="1" x14ac:dyDescent="0.2">
      <c r="A244" s="71" t="s">
        <v>17</v>
      </c>
      <c r="B244" s="71" t="s">
        <v>416</v>
      </c>
      <c r="C244" s="71" t="s">
        <v>228</v>
      </c>
      <c r="D244" s="71" t="s">
        <v>623</v>
      </c>
      <c r="E244" s="72">
        <v>16684</v>
      </c>
      <c r="F244" s="72">
        <v>3941</v>
      </c>
      <c r="G244" s="72">
        <v>528</v>
      </c>
      <c r="H244" s="72" t="s">
        <v>1910</v>
      </c>
      <c r="I244" s="92" t="s">
        <v>2161</v>
      </c>
      <c r="J244" s="72" t="s">
        <v>1402</v>
      </c>
      <c r="K244" s="72" t="s">
        <v>796</v>
      </c>
      <c r="L244" s="641">
        <v>2516.5500000000002</v>
      </c>
      <c r="M244" s="74">
        <v>528.29</v>
      </c>
      <c r="N244" s="116" t="s">
        <v>797</v>
      </c>
      <c r="O244" s="72"/>
      <c r="P244" s="72"/>
      <c r="Q244" s="72" t="s">
        <v>810</v>
      </c>
      <c r="R244" s="72">
        <v>150</v>
      </c>
      <c r="S244" s="72" t="s">
        <v>2179</v>
      </c>
      <c r="T244" s="72">
        <v>5</v>
      </c>
      <c r="U244" s="117">
        <v>3850</v>
      </c>
      <c r="V244" s="116" t="s">
        <v>796</v>
      </c>
      <c r="W244" s="116" t="s">
        <v>754</v>
      </c>
      <c r="X244" s="116" t="s">
        <v>812</v>
      </c>
      <c r="Y244" s="116" t="s">
        <v>805</v>
      </c>
      <c r="Z244" s="116" t="s">
        <v>796</v>
      </c>
      <c r="AA244" s="116" t="s">
        <v>773</v>
      </c>
      <c r="AB244" s="116"/>
      <c r="AC244" s="116"/>
      <c r="AD244" s="116"/>
      <c r="AE244" s="116"/>
      <c r="AF244" s="116"/>
      <c r="AG244" s="116"/>
      <c r="AH244" s="116"/>
      <c r="AI244" s="116"/>
      <c r="AJ244" s="116"/>
      <c r="AK244" s="116"/>
      <c r="AL244" s="116"/>
      <c r="AM244" s="116"/>
      <c r="AN244" s="116"/>
      <c r="AO244" s="116"/>
      <c r="AP244" s="117"/>
      <c r="AQ244" s="313"/>
    </row>
    <row r="245" spans="1:43" s="314" customFormat="1" ht="38.25" customHeight="1" x14ac:dyDescent="0.2">
      <c r="A245" s="71" t="s">
        <v>17</v>
      </c>
      <c r="B245" s="60" t="s">
        <v>317</v>
      </c>
      <c r="C245" s="71" t="s">
        <v>229</v>
      </c>
      <c r="D245" s="71" t="s">
        <v>624</v>
      </c>
      <c r="E245" s="528">
        <v>1490</v>
      </c>
      <c r="F245" s="528">
        <v>858</v>
      </c>
      <c r="G245" s="528">
        <v>18</v>
      </c>
      <c r="H245" s="72" t="s">
        <v>1833</v>
      </c>
      <c r="I245" s="92" t="s">
        <v>2161</v>
      </c>
      <c r="J245" s="72"/>
      <c r="K245" s="72" t="s">
        <v>796</v>
      </c>
      <c r="L245" s="657">
        <v>226.96</v>
      </c>
      <c r="M245" s="529">
        <v>4.43</v>
      </c>
      <c r="N245" s="116" t="s">
        <v>797</v>
      </c>
      <c r="O245" s="72"/>
      <c r="P245" s="72"/>
      <c r="Q245" s="72" t="s">
        <v>809</v>
      </c>
      <c r="R245" s="72">
        <v>47</v>
      </c>
      <c r="S245" s="72" t="s">
        <v>2179</v>
      </c>
      <c r="T245" s="72">
        <v>3</v>
      </c>
      <c r="U245" s="116">
        <v>1100</v>
      </c>
      <c r="V245" s="116" t="s">
        <v>796</v>
      </c>
      <c r="W245" s="116" t="s">
        <v>756</v>
      </c>
      <c r="X245" s="116" t="s">
        <v>812</v>
      </c>
      <c r="Y245" s="116" t="s">
        <v>806</v>
      </c>
      <c r="Z245" s="116" t="s">
        <v>796</v>
      </c>
      <c r="AA245" s="116" t="s">
        <v>775</v>
      </c>
      <c r="AB245" s="116" t="s">
        <v>784</v>
      </c>
      <c r="AC245" s="116" t="s">
        <v>791</v>
      </c>
      <c r="AD245" s="116" t="s">
        <v>797</v>
      </c>
      <c r="AE245" s="116"/>
      <c r="AF245" s="116"/>
      <c r="AG245" s="116"/>
      <c r="AH245" s="116"/>
      <c r="AI245" s="116"/>
      <c r="AJ245" s="116"/>
      <c r="AK245" s="116"/>
      <c r="AL245" s="116"/>
      <c r="AM245" s="116"/>
      <c r="AN245" s="116"/>
      <c r="AO245" s="116"/>
      <c r="AP245" s="117"/>
      <c r="AQ245" s="313"/>
    </row>
    <row r="246" spans="1:43" s="314" customFormat="1" ht="51" customHeight="1" x14ac:dyDescent="0.2">
      <c r="A246" s="71" t="s">
        <v>17</v>
      </c>
      <c r="B246" s="71" t="s">
        <v>416</v>
      </c>
      <c r="C246" s="71" t="s">
        <v>230</v>
      </c>
      <c r="D246" s="71" t="s">
        <v>625</v>
      </c>
      <c r="E246" s="72">
        <v>2049</v>
      </c>
      <c r="F246" s="72">
        <v>777</v>
      </c>
      <c r="G246" s="72">
        <v>0</v>
      </c>
      <c r="H246" s="72" t="s">
        <v>1911</v>
      </c>
      <c r="I246" s="92" t="s">
        <v>800</v>
      </c>
      <c r="J246" s="72" t="s">
        <v>1402</v>
      </c>
      <c r="K246" s="72" t="s">
        <v>796</v>
      </c>
      <c r="L246" s="641">
        <v>284.54000000000002</v>
      </c>
      <c r="M246" s="74">
        <v>0</v>
      </c>
      <c r="N246" s="116" t="s">
        <v>797</v>
      </c>
      <c r="O246" s="72"/>
      <c r="P246" s="72"/>
      <c r="Q246" s="72" t="s">
        <v>810</v>
      </c>
      <c r="R246" s="72">
        <v>60</v>
      </c>
      <c r="S246" s="72" t="s">
        <v>830</v>
      </c>
      <c r="T246" s="72">
        <v>2</v>
      </c>
      <c r="U246" s="117">
        <v>2000</v>
      </c>
      <c r="V246" s="116" t="s">
        <v>796</v>
      </c>
      <c r="W246" s="116" t="s">
        <v>754</v>
      </c>
      <c r="X246" s="116" t="s">
        <v>812</v>
      </c>
      <c r="Y246" s="116" t="s">
        <v>2550</v>
      </c>
      <c r="Z246" s="116" t="s">
        <v>796</v>
      </c>
      <c r="AA246" s="116" t="s">
        <v>773</v>
      </c>
      <c r="AB246" s="116" t="s">
        <v>790</v>
      </c>
      <c r="AC246" s="116" t="s">
        <v>792</v>
      </c>
      <c r="AD246" s="116"/>
      <c r="AE246" s="116"/>
      <c r="AF246" s="116"/>
      <c r="AG246" s="116"/>
      <c r="AH246" s="116"/>
      <c r="AI246" s="116"/>
      <c r="AJ246" s="116"/>
      <c r="AK246" s="116"/>
      <c r="AL246" s="116"/>
      <c r="AM246" s="116"/>
      <c r="AN246" s="116"/>
      <c r="AO246" s="116"/>
      <c r="AP246" s="117"/>
      <c r="AQ246" s="313"/>
    </row>
    <row r="247" spans="1:43" s="314" customFormat="1" ht="51" customHeight="1" x14ac:dyDescent="0.2">
      <c r="A247" s="71" t="s">
        <v>17</v>
      </c>
      <c r="B247" s="71" t="s">
        <v>416</v>
      </c>
      <c r="C247" s="71" t="s">
        <v>231</v>
      </c>
      <c r="D247" s="71" t="s">
        <v>626</v>
      </c>
      <c r="E247" s="72">
        <v>1566</v>
      </c>
      <c r="F247" s="72">
        <v>673</v>
      </c>
      <c r="G247" s="72">
        <v>51</v>
      </c>
      <c r="H247" s="72" t="s">
        <v>1908</v>
      </c>
      <c r="I247" s="92" t="s">
        <v>2161</v>
      </c>
      <c r="J247" s="72" t="s">
        <v>1402</v>
      </c>
      <c r="K247" s="72" t="s">
        <v>796</v>
      </c>
      <c r="L247" s="641">
        <v>217.51</v>
      </c>
      <c r="M247" s="74">
        <v>158.28</v>
      </c>
      <c r="N247" s="116" t="s">
        <v>797</v>
      </c>
      <c r="O247" s="72"/>
      <c r="P247" s="72"/>
      <c r="Q247" s="72" t="s">
        <v>810</v>
      </c>
      <c r="R247" s="72">
        <v>20</v>
      </c>
      <c r="S247" s="72" t="s">
        <v>2179</v>
      </c>
      <c r="T247" s="72">
        <v>1</v>
      </c>
      <c r="U247" s="117">
        <v>500</v>
      </c>
      <c r="V247" s="116" t="s">
        <v>796</v>
      </c>
      <c r="W247" s="116" t="s">
        <v>754</v>
      </c>
      <c r="X247" s="116" t="s">
        <v>812</v>
      </c>
      <c r="Y247" s="116" t="s">
        <v>805</v>
      </c>
      <c r="Z247" s="116" t="s">
        <v>796</v>
      </c>
      <c r="AA247" s="116" t="s">
        <v>773</v>
      </c>
      <c r="AB247" s="116"/>
      <c r="AC247" s="116"/>
      <c r="AD247" s="116"/>
      <c r="AE247" s="116"/>
      <c r="AF247" s="116"/>
      <c r="AG247" s="116"/>
      <c r="AH247" s="116"/>
      <c r="AI247" s="116"/>
      <c r="AJ247" s="116"/>
      <c r="AK247" s="116"/>
      <c r="AL247" s="116"/>
      <c r="AM247" s="116"/>
      <c r="AN247" s="116"/>
      <c r="AO247" s="116"/>
      <c r="AP247" s="117" t="s">
        <v>2551</v>
      </c>
      <c r="AQ247" s="313"/>
    </row>
    <row r="248" spans="1:43" s="314" customFormat="1" ht="38.25" customHeight="1" x14ac:dyDescent="0.2">
      <c r="A248" s="71" t="s">
        <v>17</v>
      </c>
      <c r="B248" s="71" t="s">
        <v>418</v>
      </c>
      <c r="C248" s="71" t="s">
        <v>232</v>
      </c>
      <c r="D248" s="71" t="s">
        <v>627</v>
      </c>
      <c r="E248" s="72">
        <v>2133</v>
      </c>
      <c r="F248" s="72">
        <v>1209</v>
      </c>
      <c r="G248" s="72">
        <v>51</v>
      </c>
      <c r="H248" s="72" t="s">
        <v>2544</v>
      </c>
      <c r="I248" s="92" t="s">
        <v>798</v>
      </c>
      <c r="J248" s="72"/>
      <c r="K248" s="72" t="s">
        <v>796</v>
      </c>
      <c r="L248" s="641">
        <v>253.8</v>
      </c>
      <c r="M248" s="74">
        <v>65</v>
      </c>
      <c r="N248" s="116" t="s">
        <v>797</v>
      </c>
      <c r="O248" s="72"/>
      <c r="P248" s="72"/>
      <c r="Q248" s="72" t="s">
        <v>2162</v>
      </c>
      <c r="R248" s="72">
        <v>50</v>
      </c>
      <c r="S248" s="72" t="s">
        <v>836</v>
      </c>
      <c r="T248" s="72">
        <v>3</v>
      </c>
      <c r="U248" s="116">
        <v>2000</v>
      </c>
      <c r="V248" s="116" t="s">
        <v>796</v>
      </c>
      <c r="W248" s="116" t="s">
        <v>754</v>
      </c>
      <c r="X248" s="116" t="s">
        <v>812</v>
      </c>
      <c r="Y248" s="116" t="s">
        <v>2167</v>
      </c>
      <c r="Z248" s="116" t="s">
        <v>801</v>
      </c>
      <c r="AA248" s="116"/>
      <c r="AB248" s="116"/>
      <c r="AC248" s="116"/>
      <c r="AD248" s="116"/>
      <c r="AE248" s="116"/>
      <c r="AF248" s="116"/>
      <c r="AG248" s="116"/>
      <c r="AH248" s="116"/>
      <c r="AI248" s="116"/>
      <c r="AJ248" s="116"/>
      <c r="AK248" s="116"/>
      <c r="AL248" s="116"/>
      <c r="AM248" s="116"/>
      <c r="AN248" s="116"/>
      <c r="AO248" s="116"/>
      <c r="AP248" s="117"/>
      <c r="AQ248" s="313"/>
    </row>
    <row r="249" spans="1:43" s="314" customFormat="1" ht="51" customHeight="1" x14ac:dyDescent="0.2">
      <c r="A249" s="71" t="s">
        <v>15</v>
      </c>
      <c r="B249" s="71" t="s">
        <v>420</v>
      </c>
      <c r="C249" s="71" t="s">
        <v>233</v>
      </c>
      <c r="D249" s="303" t="s">
        <v>2570</v>
      </c>
      <c r="E249" s="72">
        <v>7188</v>
      </c>
      <c r="F249" s="72">
        <v>4494</v>
      </c>
      <c r="G249" s="72">
        <v>260</v>
      </c>
      <c r="H249" s="72" t="s">
        <v>1946</v>
      </c>
      <c r="I249" s="92" t="s">
        <v>2161</v>
      </c>
      <c r="J249" s="72" t="s">
        <v>1947</v>
      </c>
      <c r="K249" s="72" t="s">
        <v>796</v>
      </c>
      <c r="L249" s="641">
        <v>889.91</v>
      </c>
      <c r="M249" s="74">
        <v>217</v>
      </c>
      <c r="N249" s="116" t="s">
        <v>797</v>
      </c>
      <c r="O249" s="72"/>
      <c r="P249" s="72"/>
      <c r="Q249" s="72" t="s">
        <v>810</v>
      </c>
      <c r="R249" s="72">
        <v>305</v>
      </c>
      <c r="S249" s="72" t="s">
        <v>701</v>
      </c>
      <c r="T249" s="72">
        <v>8</v>
      </c>
      <c r="U249" s="116">
        <v>4460</v>
      </c>
      <c r="V249" s="116" t="s">
        <v>796</v>
      </c>
      <c r="W249" s="116" t="s">
        <v>754</v>
      </c>
      <c r="X249" s="116" t="s">
        <v>812</v>
      </c>
      <c r="Y249" s="116" t="s">
        <v>806</v>
      </c>
      <c r="Z249" s="116" t="s">
        <v>801</v>
      </c>
      <c r="AA249" s="116"/>
      <c r="AB249" s="116" t="s">
        <v>790</v>
      </c>
      <c r="AC249" s="116"/>
      <c r="AD249" s="116" t="s">
        <v>797</v>
      </c>
      <c r="AE249" s="116"/>
      <c r="AF249" s="116"/>
      <c r="AG249" s="116"/>
      <c r="AH249" s="116"/>
      <c r="AI249" s="116"/>
      <c r="AJ249" s="116"/>
      <c r="AK249" s="116"/>
      <c r="AL249" s="116"/>
      <c r="AM249" s="116"/>
      <c r="AN249" s="116"/>
      <c r="AO249" s="116"/>
      <c r="AP249" s="117" t="s">
        <v>1948</v>
      </c>
      <c r="AQ249" s="313"/>
    </row>
    <row r="250" spans="1:43" s="314" customFormat="1" ht="38.25" customHeight="1" x14ac:dyDescent="0.2">
      <c r="A250" s="71" t="s">
        <v>15</v>
      </c>
      <c r="B250" s="71" t="s">
        <v>414</v>
      </c>
      <c r="C250" s="71" t="s">
        <v>233</v>
      </c>
      <c r="D250" s="303" t="s">
        <v>628</v>
      </c>
      <c r="E250" s="116"/>
      <c r="F250" s="116">
        <v>887</v>
      </c>
      <c r="G250" s="116"/>
      <c r="H250" s="72" t="s">
        <v>1855</v>
      </c>
      <c r="I250" s="92" t="s">
        <v>2161</v>
      </c>
      <c r="J250" s="72" t="s">
        <v>1402</v>
      </c>
      <c r="K250" s="72" t="s">
        <v>1403</v>
      </c>
      <c r="L250" s="641">
        <v>132.66</v>
      </c>
      <c r="M250" s="74"/>
      <c r="N250" s="116" t="s">
        <v>1402</v>
      </c>
      <c r="O250" s="72"/>
      <c r="P250" s="72"/>
      <c r="Q250" s="72" t="s">
        <v>810</v>
      </c>
      <c r="R250" s="72"/>
      <c r="S250" s="72" t="s">
        <v>829</v>
      </c>
      <c r="T250" s="72">
        <v>1</v>
      </c>
      <c r="U250" s="116">
        <v>1000</v>
      </c>
      <c r="V250" s="116" t="s">
        <v>1403</v>
      </c>
      <c r="W250" s="116"/>
      <c r="X250" s="116" t="s">
        <v>1854</v>
      </c>
      <c r="Y250" s="116" t="s">
        <v>807</v>
      </c>
      <c r="Z250" s="116" t="s">
        <v>801</v>
      </c>
      <c r="AA250" s="116"/>
      <c r="AB250" s="116"/>
      <c r="AC250" s="116"/>
      <c r="AD250" s="116"/>
      <c r="AE250" s="116"/>
      <c r="AF250" s="116"/>
      <c r="AG250" s="116"/>
      <c r="AH250" s="116"/>
      <c r="AI250" s="116"/>
      <c r="AJ250" s="116"/>
      <c r="AK250" s="116"/>
      <c r="AL250" s="116"/>
      <c r="AM250" s="116"/>
      <c r="AN250" s="116"/>
      <c r="AO250" s="116"/>
      <c r="AP250" s="117"/>
      <c r="AQ250" s="313"/>
    </row>
    <row r="251" spans="1:43" s="314" customFormat="1" ht="38.25" customHeight="1" x14ac:dyDescent="0.2">
      <c r="A251" s="71" t="s">
        <v>15</v>
      </c>
      <c r="B251" s="71" t="s">
        <v>420</v>
      </c>
      <c r="C251" s="71" t="s">
        <v>234</v>
      </c>
      <c r="D251" s="71" t="s">
        <v>629</v>
      </c>
      <c r="E251" s="72">
        <v>220</v>
      </c>
      <c r="F251" s="72">
        <v>175</v>
      </c>
      <c r="G251" s="72">
        <v>5</v>
      </c>
      <c r="H251" s="72" t="s">
        <v>1949</v>
      </c>
      <c r="I251" s="92" t="s">
        <v>2161</v>
      </c>
      <c r="J251" s="72" t="s">
        <v>1947</v>
      </c>
      <c r="K251" s="72" t="s">
        <v>796</v>
      </c>
      <c r="L251" s="641">
        <v>26.69</v>
      </c>
      <c r="M251" s="74">
        <v>2</v>
      </c>
      <c r="N251" s="116" t="s">
        <v>797</v>
      </c>
      <c r="O251" s="72"/>
      <c r="P251" s="72"/>
      <c r="Q251" s="72" t="s">
        <v>810</v>
      </c>
      <c r="R251" s="72">
        <v>15</v>
      </c>
      <c r="S251" s="72" t="s">
        <v>836</v>
      </c>
      <c r="T251" s="72">
        <v>0</v>
      </c>
      <c r="U251" s="116">
        <v>0</v>
      </c>
      <c r="V251" s="116" t="s">
        <v>796</v>
      </c>
      <c r="W251" s="116" t="s">
        <v>756</v>
      </c>
      <c r="X251" s="116" t="s">
        <v>812</v>
      </c>
      <c r="Y251" s="116" t="s">
        <v>806</v>
      </c>
      <c r="Z251" s="116" t="s">
        <v>801</v>
      </c>
      <c r="AA251" s="116"/>
      <c r="AB251" s="116" t="s">
        <v>790</v>
      </c>
      <c r="AC251" s="116"/>
      <c r="AD251" s="116" t="s">
        <v>797</v>
      </c>
      <c r="AE251" s="116"/>
      <c r="AF251" s="116"/>
      <c r="AG251" s="116"/>
      <c r="AH251" s="116"/>
      <c r="AI251" s="116"/>
      <c r="AJ251" s="116"/>
      <c r="AK251" s="116"/>
      <c r="AL251" s="116"/>
      <c r="AM251" s="116"/>
      <c r="AN251" s="116"/>
      <c r="AO251" s="116"/>
      <c r="AP251" s="117"/>
      <c r="AQ251" s="313"/>
    </row>
    <row r="252" spans="1:43" s="301" customFormat="1" ht="51" customHeight="1" x14ac:dyDescent="0.2">
      <c r="A252" s="59" t="s">
        <v>15</v>
      </c>
      <c r="B252" s="71" t="s">
        <v>410</v>
      </c>
      <c r="C252" s="59" t="s">
        <v>235</v>
      </c>
      <c r="D252" s="59" t="s">
        <v>630</v>
      </c>
      <c r="E252" s="136">
        <v>125</v>
      </c>
      <c r="F252" s="136">
        <v>74</v>
      </c>
      <c r="G252" s="136">
        <v>19</v>
      </c>
      <c r="H252" s="122" t="s">
        <v>1988</v>
      </c>
      <c r="I252" s="123" t="s">
        <v>2190</v>
      </c>
      <c r="J252" s="122"/>
      <c r="K252" s="122" t="s">
        <v>797</v>
      </c>
      <c r="L252" s="641">
        <v>14.57</v>
      </c>
      <c r="M252" s="124"/>
      <c r="N252" s="114" t="s">
        <v>797</v>
      </c>
      <c r="O252" s="122"/>
      <c r="P252" s="122"/>
      <c r="Q252" s="122" t="s">
        <v>810</v>
      </c>
      <c r="R252" s="122"/>
      <c r="S252" s="122"/>
      <c r="T252" s="136"/>
      <c r="U252" s="114"/>
      <c r="V252" s="114" t="s">
        <v>796</v>
      </c>
      <c r="W252" s="114" t="s">
        <v>756</v>
      </c>
      <c r="X252" s="114"/>
      <c r="Y252" s="114"/>
      <c r="Z252" s="114"/>
      <c r="AA252" s="114"/>
      <c r="AB252" s="114"/>
      <c r="AC252" s="114"/>
      <c r="AD252" s="114"/>
      <c r="AE252" s="114"/>
      <c r="AF252" s="114"/>
      <c r="AG252" s="114"/>
      <c r="AH252" s="114"/>
      <c r="AI252" s="114"/>
      <c r="AJ252" s="114"/>
      <c r="AK252" s="114"/>
      <c r="AL252" s="114"/>
      <c r="AM252" s="114"/>
      <c r="AN252" s="114"/>
      <c r="AO252" s="114"/>
      <c r="AP252" s="115"/>
      <c r="AQ252" s="64"/>
    </row>
    <row r="253" spans="1:43" s="314" customFormat="1" ht="165" customHeight="1" x14ac:dyDescent="0.2">
      <c r="A253" s="71" t="s">
        <v>15</v>
      </c>
      <c r="B253" s="71" t="s">
        <v>414</v>
      </c>
      <c r="C253" s="71" t="s">
        <v>236</v>
      </c>
      <c r="D253" s="303" t="s">
        <v>2313</v>
      </c>
      <c r="E253" s="72">
        <v>73351</v>
      </c>
      <c r="F253" s="72">
        <v>41351</v>
      </c>
      <c r="G253" s="72">
        <v>3379</v>
      </c>
      <c r="H253" s="72" t="s">
        <v>1853</v>
      </c>
      <c r="I253" s="92" t="s">
        <v>2161</v>
      </c>
      <c r="J253" s="72" t="s">
        <v>1403</v>
      </c>
      <c r="K253" s="72" t="s">
        <v>1403</v>
      </c>
      <c r="L253" s="641">
        <v>12013.54</v>
      </c>
      <c r="M253" s="74"/>
      <c r="N253" s="117" t="s">
        <v>1402</v>
      </c>
      <c r="O253" s="72"/>
      <c r="P253" s="72"/>
      <c r="Q253" s="72" t="s">
        <v>810</v>
      </c>
      <c r="R253" s="72">
        <v>980</v>
      </c>
      <c r="S253" s="72" t="s">
        <v>828</v>
      </c>
      <c r="T253" s="72">
        <v>48</v>
      </c>
      <c r="U253" s="116" t="s">
        <v>1856</v>
      </c>
      <c r="V253" s="117" t="s">
        <v>1403</v>
      </c>
      <c r="W253" s="116" t="s">
        <v>754</v>
      </c>
      <c r="X253" s="117" t="s">
        <v>1854</v>
      </c>
      <c r="Y253" s="116" t="s">
        <v>805</v>
      </c>
      <c r="Z253" s="116" t="s">
        <v>801</v>
      </c>
      <c r="AA253" s="116"/>
      <c r="AB253" s="116"/>
      <c r="AC253" s="116"/>
      <c r="AD253" s="116"/>
      <c r="AE253" s="116"/>
      <c r="AF253" s="116"/>
      <c r="AG253" s="116"/>
      <c r="AH253" s="116"/>
      <c r="AI253" s="116"/>
      <c r="AJ253" s="116"/>
      <c r="AK253" s="116"/>
      <c r="AL253" s="116"/>
      <c r="AM253" s="116"/>
      <c r="AN253" s="116"/>
      <c r="AO253" s="116"/>
      <c r="AP253" s="117"/>
      <c r="AQ253" s="313"/>
    </row>
    <row r="254" spans="1:43" s="314" customFormat="1" ht="38.25" customHeight="1" x14ac:dyDescent="0.2">
      <c r="A254" s="71" t="s">
        <v>15</v>
      </c>
      <c r="B254" s="71" t="s">
        <v>414</v>
      </c>
      <c r="C254" s="71" t="s">
        <v>237</v>
      </c>
      <c r="D254" s="71" t="s">
        <v>631</v>
      </c>
      <c r="E254" s="72">
        <v>320</v>
      </c>
      <c r="F254" s="72">
        <v>226</v>
      </c>
      <c r="G254" s="72"/>
      <c r="H254" s="72" t="s">
        <v>1857</v>
      </c>
      <c r="I254" s="92" t="s">
        <v>2161</v>
      </c>
      <c r="J254" s="72" t="s">
        <v>1403</v>
      </c>
      <c r="K254" s="72"/>
      <c r="L254" s="641">
        <v>52.41</v>
      </c>
      <c r="M254" s="74"/>
      <c r="N254" s="117" t="s">
        <v>1402</v>
      </c>
      <c r="O254" s="72"/>
      <c r="P254" s="72"/>
      <c r="Q254" s="72" t="s">
        <v>810</v>
      </c>
      <c r="R254" s="72">
        <v>71</v>
      </c>
      <c r="S254" s="72" t="s">
        <v>828</v>
      </c>
      <c r="T254" s="72">
        <v>1</v>
      </c>
      <c r="U254" s="116">
        <v>300</v>
      </c>
      <c r="V254" s="117" t="s">
        <v>1403</v>
      </c>
      <c r="W254" s="116" t="s">
        <v>754</v>
      </c>
      <c r="X254" s="117" t="s">
        <v>1854</v>
      </c>
      <c r="Y254" s="116" t="s">
        <v>807</v>
      </c>
      <c r="Z254" s="116" t="s">
        <v>801</v>
      </c>
      <c r="AA254" s="116"/>
      <c r="AB254" s="116"/>
      <c r="AC254" s="116"/>
      <c r="AD254" s="116"/>
      <c r="AE254" s="116"/>
      <c r="AF254" s="116"/>
      <c r="AG254" s="116"/>
      <c r="AH254" s="116"/>
      <c r="AI254" s="116"/>
      <c r="AJ254" s="116"/>
      <c r="AK254" s="116"/>
      <c r="AL254" s="116"/>
      <c r="AM254" s="116"/>
      <c r="AN254" s="116"/>
      <c r="AO254" s="116"/>
      <c r="AP254" s="117"/>
      <c r="AQ254" s="313"/>
    </row>
    <row r="255" spans="1:43" s="314" customFormat="1" ht="38.25" customHeight="1" x14ac:dyDescent="0.2">
      <c r="A255" s="71" t="s">
        <v>15</v>
      </c>
      <c r="B255" s="71" t="s">
        <v>414</v>
      </c>
      <c r="C255" s="71" t="s">
        <v>238</v>
      </c>
      <c r="D255" s="71" t="s">
        <v>632</v>
      </c>
      <c r="E255" s="72">
        <v>1928</v>
      </c>
      <c r="F255" s="72">
        <v>2219</v>
      </c>
      <c r="G255" s="72"/>
      <c r="H255" s="72" t="s">
        <v>1858</v>
      </c>
      <c r="I255" s="92" t="s">
        <v>2161</v>
      </c>
      <c r="J255" s="72" t="s">
        <v>1403</v>
      </c>
      <c r="K255" s="72" t="s">
        <v>1403</v>
      </c>
      <c r="L255" s="641">
        <v>315.77</v>
      </c>
      <c r="M255" s="74"/>
      <c r="N255" s="117" t="s">
        <v>1402</v>
      </c>
      <c r="O255" s="72"/>
      <c r="P255" s="72"/>
      <c r="Q255" s="72" t="s">
        <v>810</v>
      </c>
      <c r="R255" s="72">
        <v>99</v>
      </c>
      <c r="S255" s="72" t="s">
        <v>828</v>
      </c>
      <c r="T255" s="72">
        <v>1</v>
      </c>
      <c r="U255" s="116">
        <v>500</v>
      </c>
      <c r="V255" s="117" t="s">
        <v>1403</v>
      </c>
      <c r="W255" s="116" t="s">
        <v>754</v>
      </c>
      <c r="X255" s="117" t="s">
        <v>1854</v>
      </c>
      <c r="Y255" s="116" t="s">
        <v>807</v>
      </c>
      <c r="Z255" s="116" t="s">
        <v>801</v>
      </c>
      <c r="AA255" s="116"/>
      <c r="AB255" s="116"/>
      <c r="AC255" s="116"/>
      <c r="AD255" s="116"/>
      <c r="AE255" s="116"/>
      <c r="AF255" s="116"/>
      <c r="AG255" s="116"/>
      <c r="AH255" s="116"/>
      <c r="AI255" s="116"/>
      <c r="AJ255" s="116"/>
      <c r="AK255" s="116"/>
      <c r="AL255" s="116"/>
      <c r="AM255" s="116"/>
      <c r="AN255" s="116"/>
      <c r="AO255" s="116"/>
      <c r="AP255" s="117"/>
      <c r="AQ255" s="313"/>
    </row>
    <row r="256" spans="1:43" s="314" customFormat="1" ht="51" customHeight="1" x14ac:dyDescent="0.2">
      <c r="A256" s="71" t="s">
        <v>15</v>
      </c>
      <c r="B256" s="71" t="s">
        <v>421</v>
      </c>
      <c r="C256" s="71" t="s">
        <v>239</v>
      </c>
      <c r="D256" s="71" t="s">
        <v>633</v>
      </c>
      <c r="E256" s="72">
        <v>846</v>
      </c>
      <c r="F256" s="72">
        <v>516</v>
      </c>
      <c r="G256" s="72"/>
      <c r="H256" s="72" t="s">
        <v>1483</v>
      </c>
      <c r="I256" s="92" t="s">
        <v>798</v>
      </c>
      <c r="J256" s="72"/>
      <c r="K256" s="72" t="s">
        <v>796</v>
      </c>
      <c r="L256" s="641">
        <v>77.16</v>
      </c>
      <c r="M256" s="74"/>
      <c r="N256" s="116" t="s">
        <v>797</v>
      </c>
      <c r="O256" s="72"/>
      <c r="P256" s="72"/>
      <c r="Q256" s="72" t="s">
        <v>810</v>
      </c>
      <c r="R256" s="72">
        <v>28</v>
      </c>
      <c r="S256" s="72" t="s">
        <v>831</v>
      </c>
      <c r="T256" s="72">
        <v>1</v>
      </c>
      <c r="U256" s="116">
        <v>250</v>
      </c>
      <c r="V256" s="116" t="s">
        <v>796</v>
      </c>
      <c r="W256" s="116" t="s">
        <v>756</v>
      </c>
      <c r="X256" s="116" t="s">
        <v>812</v>
      </c>
      <c r="Y256" s="116" t="s">
        <v>806</v>
      </c>
      <c r="Z256" s="116" t="s">
        <v>801</v>
      </c>
      <c r="AA256" s="116"/>
      <c r="AB256" s="116" t="s">
        <v>788</v>
      </c>
      <c r="AC256" s="116" t="s">
        <v>791</v>
      </c>
      <c r="AD256" s="116" t="s">
        <v>797</v>
      </c>
      <c r="AE256" s="116"/>
      <c r="AF256" s="116"/>
      <c r="AG256" s="116"/>
      <c r="AH256" s="116"/>
      <c r="AI256" s="116"/>
      <c r="AJ256" s="116"/>
      <c r="AK256" s="116"/>
      <c r="AL256" s="116"/>
      <c r="AM256" s="116"/>
      <c r="AN256" s="116"/>
      <c r="AO256" s="116"/>
      <c r="AP256" s="117"/>
      <c r="AQ256" s="313"/>
    </row>
    <row r="257" spans="1:43" s="314" customFormat="1" ht="51" customHeight="1" x14ac:dyDescent="0.2">
      <c r="A257" s="71" t="s">
        <v>15</v>
      </c>
      <c r="B257" s="71" t="s">
        <v>421</v>
      </c>
      <c r="C257" s="71" t="s">
        <v>240</v>
      </c>
      <c r="D257" s="71" t="s">
        <v>634</v>
      </c>
      <c r="E257" s="72">
        <v>406</v>
      </c>
      <c r="F257" s="72">
        <v>202</v>
      </c>
      <c r="G257" s="72"/>
      <c r="H257" s="72" t="s">
        <v>1484</v>
      </c>
      <c r="I257" s="92" t="s">
        <v>798</v>
      </c>
      <c r="J257" s="72"/>
      <c r="K257" s="72" t="s">
        <v>796</v>
      </c>
      <c r="L257" s="641">
        <v>50.81</v>
      </c>
      <c r="M257" s="74"/>
      <c r="N257" s="116" t="s">
        <v>797</v>
      </c>
      <c r="O257" s="72"/>
      <c r="P257" s="72"/>
      <c r="Q257" s="72" t="s">
        <v>810</v>
      </c>
      <c r="R257" s="72">
        <v>21</v>
      </c>
      <c r="S257" s="72" t="s">
        <v>831</v>
      </c>
      <c r="T257" s="72">
        <v>1</v>
      </c>
      <c r="U257" s="116">
        <v>200</v>
      </c>
      <c r="V257" s="116" t="s">
        <v>796</v>
      </c>
      <c r="W257" s="116" t="s">
        <v>756</v>
      </c>
      <c r="X257" s="116" t="s">
        <v>812</v>
      </c>
      <c r="Y257" s="116" t="s">
        <v>806</v>
      </c>
      <c r="Z257" s="116" t="s">
        <v>801</v>
      </c>
      <c r="AA257" s="116"/>
      <c r="AB257" s="116" t="s">
        <v>788</v>
      </c>
      <c r="AC257" s="116" t="s">
        <v>791</v>
      </c>
      <c r="AD257" s="116" t="s">
        <v>797</v>
      </c>
      <c r="AE257" s="116"/>
      <c r="AF257" s="116"/>
      <c r="AG257" s="116"/>
      <c r="AH257" s="116"/>
      <c r="AI257" s="116"/>
      <c r="AJ257" s="116"/>
      <c r="AK257" s="116"/>
      <c r="AL257" s="116"/>
      <c r="AM257" s="116"/>
      <c r="AN257" s="116"/>
      <c r="AO257" s="116"/>
      <c r="AP257" s="117"/>
      <c r="AQ257" s="313"/>
    </row>
    <row r="258" spans="1:43" s="314" customFormat="1" ht="51" customHeight="1" x14ac:dyDescent="0.2">
      <c r="A258" s="71" t="s">
        <v>15</v>
      </c>
      <c r="B258" s="71" t="s">
        <v>414</v>
      </c>
      <c r="C258" s="71" t="s">
        <v>241</v>
      </c>
      <c r="D258" s="303" t="s">
        <v>635</v>
      </c>
      <c r="E258" s="72">
        <v>5123</v>
      </c>
      <c r="F258" s="72">
        <v>1798</v>
      </c>
      <c r="G258" s="72"/>
      <c r="H258" s="72" t="s">
        <v>1859</v>
      </c>
      <c r="I258" s="92" t="s">
        <v>798</v>
      </c>
      <c r="J258" s="72" t="s">
        <v>1402</v>
      </c>
      <c r="K258" s="72" t="s">
        <v>1403</v>
      </c>
      <c r="L258" s="641">
        <v>839.05</v>
      </c>
      <c r="M258" s="74"/>
      <c r="N258" s="117" t="s">
        <v>1402</v>
      </c>
      <c r="O258" s="72"/>
      <c r="P258" s="72"/>
      <c r="Q258" s="72" t="s">
        <v>810</v>
      </c>
      <c r="R258" s="72">
        <v>158</v>
      </c>
      <c r="S258" s="72" t="s">
        <v>829</v>
      </c>
      <c r="T258" s="72">
        <v>4</v>
      </c>
      <c r="U258" s="117">
        <v>3800</v>
      </c>
      <c r="V258" s="117" t="s">
        <v>1403</v>
      </c>
      <c r="W258" s="116"/>
      <c r="X258" s="117" t="s">
        <v>1854</v>
      </c>
      <c r="Y258" s="116" t="s">
        <v>807</v>
      </c>
      <c r="Z258" s="116" t="s">
        <v>801</v>
      </c>
      <c r="AA258" s="116"/>
      <c r="AB258" s="116"/>
      <c r="AC258" s="116"/>
      <c r="AD258" s="116"/>
      <c r="AE258" s="116"/>
      <c r="AF258" s="116"/>
      <c r="AG258" s="116"/>
      <c r="AH258" s="116"/>
      <c r="AI258" s="116"/>
      <c r="AJ258" s="116"/>
      <c r="AK258" s="116"/>
      <c r="AL258" s="116"/>
      <c r="AM258" s="116"/>
      <c r="AN258" s="116"/>
      <c r="AO258" s="116"/>
      <c r="AP258" s="117"/>
      <c r="AQ258" s="313"/>
    </row>
    <row r="259" spans="1:43" s="314" customFormat="1" ht="38.25" customHeight="1" x14ac:dyDescent="0.2">
      <c r="A259" s="71" t="s">
        <v>15</v>
      </c>
      <c r="B259" s="71" t="s">
        <v>414</v>
      </c>
      <c r="C259" s="71" t="s">
        <v>242</v>
      </c>
      <c r="D259" s="71" t="s">
        <v>636</v>
      </c>
      <c r="E259" s="72">
        <v>252</v>
      </c>
      <c r="F259" s="72"/>
      <c r="G259" s="72"/>
      <c r="H259" s="72" t="s">
        <v>1859</v>
      </c>
      <c r="I259" s="92"/>
      <c r="J259" s="72"/>
      <c r="K259" s="72"/>
      <c r="L259" s="641">
        <v>41.27</v>
      </c>
      <c r="M259" s="74"/>
      <c r="N259" s="116"/>
      <c r="O259" s="72"/>
      <c r="P259" s="72"/>
      <c r="Q259" s="72"/>
      <c r="R259" s="72"/>
      <c r="S259" s="72"/>
      <c r="T259" s="72"/>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7"/>
      <c r="AQ259" s="313"/>
    </row>
    <row r="260" spans="1:43" s="301" customFormat="1" ht="63.75" customHeight="1" x14ac:dyDescent="0.2">
      <c r="A260" s="71" t="s">
        <v>15</v>
      </c>
      <c r="B260" s="71" t="s">
        <v>419</v>
      </c>
      <c r="C260" s="71" t="s">
        <v>243</v>
      </c>
      <c r="D260" s="71" t="s">
        <v>637</v>
      </c>
      <c r="E260" s="72">
        <v>14386</v>
      </c>
      <c r="F260" s="72">
        <v>5246</v>
      </c>
      <c r="G260" s="72">
        <v>99</v>
      </c>
      <c r="H260" s="72" t="s">
        <v>1486</v>
      </c>
      <c r="I260" s="92" t="s">
        <v>2161</v>
      </c>
      <c r="J260" s="72" t="s">
        <v>1487</v>
      </c>
      <c r="K260" s="72" t="s">
        <v>796</v>
      </c>
      <c r="L260" s="641">
        <v>1353.26</v>
      </c>
      <c r="M260" s="74">
        <v>550</v>
      </c>
      <c r="N260" s="114" t="s">
        <v>797</v>
      </c>
      <c r="O260" s="72"/>
      <c r="P260" s="72" t="s">
        <v>1488</v>
      </c>
      <c r="Q260" s="72" t="s">
        <v>810</v>
      </c>
      <c r="R260" s="72">
        <v>76.5</v>
      </c>
      <c r="S260" s="72" t="s">
        <v>830</v>
      </c>
      <c r="T260" s="72">
        <v>6</v>
      </c>
      <c r="U260" s="114">
        <v>3300</v>
      </c>
      <c r="V260" s="114" t="s">
        <v>796</v>
      </c>
      <c r="W260" s="114" t="s">
        <v>754</v>
      </c>
      <c r="X260" s="115" t="s">
        <v>812</v>
      </c>
      <c r="Y260" s="114" t="s">
        <v>807</v>
      </c>
      <c r="Z260" s="114" t="s">
        <v>801</v>
      </c>
      <c r="AA260" s="114"/>
      <c r="AB260" s="114"/>
      <c r="AC260" s="114"/>
      <c r="AD260" s="114"/>
      <c r="AE260" s="114"/>
      <c r="AF260" s="114"/>
      <c r="AG260" s="114"/>
      <c r="AH260" s="114"/>
      <c r="AI260" s="114"/>
      <c r="AJ260" s="114"/>
      <c r="AK260" s="114"/>
      <c r="AL260" s="114"/>
      <c r="AM260" s="114"/>
      <c r="AN260" s="114"/>
      <c r="AO260" s="114"/>
      <c r="AP260" s="115"/>
      <c r="AQ260" s="64"/>
    </row>
    <row r="261" spans="1:43" s="314" customFormat="1" ht="38.25" customHeight="1" x14ac:dyDescent="0.2">
      <c r="A261" s="71" t="s">
        <v>15</v>
      </c>
      <c r="B261" s="71" t="s">
        <v>420</v>
      </c>
      <c r="C261" s="71" t="s">
        <v>244</v>
      </c>
      <c r="D261" s="71" t="s">
        <v>2571</v>
      </c>
      <c r="E261" s="72">
        <v>92</v>
      </c>
      <c r="F261" s="72">
        <v>80</v>
      </c>
      <c r="G261" s="72">
        <v>0</v>
      </c>
      <c r="H261" s="72" t="s">
        <v>1950</v>
      </c>
      <c r="I261" s="92" t="s">
        <v>2161</v>
      </c>
      <c r="J261" s="72" t="s">
        <v>1947</v>
      </c>
      <c r="K261" s="72" t="s">
        <v>796</v>
      </c>
      <c r="L261" s="641">
        <v>10.91</v>
      </c>
      <c r="M261" s="74">
        <v>0</v>
      </c>
      <c r="N261" s="116" t="s">
        <v>797</v>
      </c>
      <c r="O261" s="72"/>
      <c r="P261" s="72"/>
      <c r="Q261" s="72" t="s">
        <v>810</v>
      </c>
      <c r="R261" s="72">
        <v>10</v>
      </c>
      <c r="S261" s="72" t="s">
        <v>836</v>
      </c>
      <c r="T261" s="72">
        <v>1</v>
      </c>
      <c r="U261" s="116">
        <v>150</v>
      </c>
      <c r="V261" s="116" t="s">
        <v>796</v>
      </c>
      <c r="W261" s="116" t="s">
        <v>756</v>
      </c>
      <c r="X261" s="116" t="s">
        <v>812</v>
      </c>
      <c r="Y261" s="116" t="s">
        <v>806</v>
      </c>
      <c r="Z261" s="116" t="s">
        <v>801</v>
      </c>
      <c r="AA261" s="116"/>
      <c r="AB261" s="116" t="s">
        <v>790</v>
      </c>
      <c r="AC261" s="116"/>
      <c r="AD261" s="116" t="s">
        <v>797</v>
      </c>
      <c r="AE261" s="116"/>
      <c r="AF261" s="116"/>
      <c r="AG261" s="116"/>
      <c r="AH261" s="116"/>
      <c r="AI261" s="116"/>
      <c r="AJ261" s="116"/>
      <c r="AK261" s="116"/>
      <c r="AL261" s="116"/>
      <c r="AM261" s="116"/>
      <c r="AN261" s="116"/>
      <c r="AO261" s="116"/>
      <c r="AP261" s="117"/>
      <c r="AQ261" s="313"/>
    </row>
    <row r="262" spans="1:43" s="301" customFormat="1" ht="51" customHeight="1" x14ac:dyDescent="0.2">
      <c r="A262" s="71" t="s">
        <v>15</v>
      </c>
      <c r="B262" s="71" t="s">
        <v>422</v>
      </c>
      <c r="C262" s="71" t="s">
        <v>245</v>
      </c>
      <c r="D262" s="71" t="s">
        <v>638</v>
      </c>
      <c r="E262" s="72">
        <v>417</v>
      </c>
      <c r="F262" s="72">
        <v>425</v>
      </c>
      <c r="G262" s="72">
        <v>2</v>
      </c>
      <c r="H262" s="72" t="s">
        <v>2544</v>
      </c>
      <c r="I262" s="92" t="s">
        <v>2190</v>
      </c>
      <c r="J262" s="72"/>
      <c r="K262" s="72"/>
      <c r="L262" s="641">
        <v>4.8499999999999996</v>
      </c>
      <c r="M262" s="74">
        <v>1</v>
      </c>
      <c r="N262" s="114"/>
      <c r="O262" s="72"/>
      <c r="P262" s="72"/>
      <c r="Q262" s="72" t="s">
        <v>2162</v>
      </c>
      <c r="R262" s="72">
        <v>20</v>
      </c>
      <c r="S262" s="72" t="s">
        <v>836</v>
      </c>
      <c r="T262" s="72">
        <v>1</v>
      </c>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5"/>
      <c r="AQ262" s="64"/>
    </row>
    <row r="263" spans="1:43" s="301" customFormat="1" ht="38.25" customHeight="1" x14ac:dyDescent="0.2">
      <c r="A263" s="71" t="s">
        <v>15</v>
      </c>
      <c r="B263" s="71" t="s">
        <v>418</v>
      </c>
      <c r="C263" s="71" t="s">
        <v>245</v>
      </c>
      <c r="D263" s="71" t="s">
        <v>639</v>
      </c>
      <c r="E263" s="116">
        <v>180</v>
      </c>
      <c r="F263" s="116">
        <v>258</v>
      </c>
      <c r="G263" s="116">
        <v>2</v>
      </c>
      <c r="H263" s="72" t="s">
        <v>2544</v>
      </c>
      <c r="I263" s="92" t="s">
        <v>798</v>
      </c>
      <c r="J263" s="72"/>
      <c r="K263" s="72"/>
      <c r="L263" s="641">
        <v>28.2</v>
      </c>
      <c r="M263" s="74">
        <v>5</v>
      </c>
      <c r="N263" s="114"/>
      <c r="O263" s="72"/>
      <c r="P263" s="72"/>
      <c r="Q263" s="72" t="s">
        <v>2162</v>
      </c>
      <c r="R263" s="72"/>
      <c r="S263" s="72"/>
      <c r="T263" s="72"/>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5"/>
      <c r="AQ263" s="64"/>
    </row>
    <row r="264" spans="1:43" ht="38.25" customHeight="1" x14ac:dyDescent="0.2">
      <c r="A264" s="65"/>
      <c r="B264" s="84"/>
      <c r="C264" s="59"/>
      <c r="D264" s="5"/>
      <c r="E264" s="72"/>
      <c r="F264" s="72"/>
      <c r="G264" s="72"/>
      <c r="H264" s="72"/>
      <c r="I264" s="92"/>
      <c r="J264" s="72"/>
      <c r="K264" s="72"/>
      <c r="L264" s="641"/>
      <c r="M264" s="74"/>
      <c r="O264" s="72"/>
      <c r="P264" s="72"/>
      <c r="Q264" s="72"/>
      <c r="R264" s="72"/>
      <c r="S264" s="72"/>
      <c r="T264" s="72"/>
    </row>
    <row r="265" spans="1:43" s="314" customFormat="1" ht="38.25" customHeight="1" x14ac:dyDescent="0.2">
      <c r="A265" s="71" t="s">
        <v>5</v>
      </c>
      <c r="B265" s="71" t="s">
        <v>423</v>
      </c>
      <c r="C265" s="71" t="s">
        <v>246</v>
      </c>
      <c r="D265" s="71" t="s">
        <v>640</v>
      </c>
      <c r="E265" s="72">
        <f>527</f>
        <v>527</v>
      </c>
      <c r="F265" s="72">
        <v>325</v>
      </c>
      <c r="G265" s="72">
        <v>3</v>
      </c>
      <c r="H265" s="72" t="s">
        <v>1739</v>
      </c>
      <c r="I265" s="92" t="s">
        <v>2161</v>
      </c>
      <c r="J265" s="72"/>
      <c r="K265" s="72" t="s">
        <v>796</v>
      </c>
      <c r="L265" s="641">
        <f>20108/365</f>
        <v>55.090410958904108</v>
      </c>
      <c r="M265" s="74">
        <f>97/365</f>
        <v>0.26575342465753427</v>
      </c>
      <c r="N265" s="116" t="s">
        <v>797</v>
      </c>
      <c r="O265" s="72"/>
      <c r="P265" s="72"/>
      <c r="Q265" s="72" t="s">
        <v>809</v>
      </c>
      <c r="R265" s="72"/>
      <c r="S265" s="72" t="s">
        <v>831</v>
      </c>
      <c r="T265" s="72">
        <v>1</v>
      </c>
      <c r="U265" s="116" t="s">
        <v>1740</v>
      </c>
      <c r="V265" s="116" t="s">
        <v>796</v>
      </c>
      <c r="W265" s="116" t="s">
        <v>754</v>
      </c>
      <c r="X265" s="116" t="s">
        <v>812</v>
      </c>
      <c r="Y265" s="116" t="s">
        <v>806</v>
      </c>
      <c r="Z265" s="116" t="s">
        <v>801</v>
      </c>
      <c r="AA265" s="116"/>
      <c r="AB265" s="116"/>
      <c r="AC265" s="116"/>
      <c r="AD265" s="116"/>
      <c r="AE265" s="116"/>
      <c r="AF265" s="116"/>
      <c r="AG265" s="116"/>
      <c r="AH265" s="116"/>
      <c r="AI265" s="116"/>
      <c r="AJ265" s="116"/>
      <c r="AK265" s="116"/>
      <c r="AL265" s="116"/>
      <c r="AM265" s="116"/>
      <c r="AN265" s="116"/>
      <c r="AO265" s="116"/>
      <c r="AP265" s="117"/>
      <c r="AQ265" s="313"/>
    </row>
    <row r="266" spans="1:43" s="314" customFormat="1" ht="38.25" customHeight="1" x14ac:dyDescent="0.2">
      <c r="A266" s="71" t="s">
        <v>5</v>
      </c>
      <c r="B266" s="71" t="s">
        <v>423</v>
      </c>
      <c r="C266" s="71" t="s">
        <v>247</v>
      </c>
      <c r="D266" s="71" t="s">
        <v>641</v>
      </c>
      <c r="E266" s="72">
        <f>445+365+210+163+352+252+299+236+129+24+440+510+330+94+109+5230</f>
        <v>9188</v>
      </c>
      <c r="F266" s="72">
        <f>2258+240+61+147+133+81+96+8+198+306+118+80</f>
        <v>3726</v>
      </c>
      <c r="G266" s="72">
        <f>6+4+7+247+2+5+1+4+7+1+1</f>
        <v>285</v>
      </c>
      <c r="H266" s="72" t="s">
        <v>1741</v>
      </c>
      <c r="I266" s="92" t="s">
        <v>2161</v>
      </c>
      <c r="J266" s="72"/>
      <c r="K266" s="72" t="s">
        <v>796</v>
      </c>
      <c r="L266" s="641">
        <f>(8166+14897+255246+11661+10496+5917+233+18466+21279+13488+4060+27310)/365</f>
        <v>1071.8328767123287</v>
      </c>
      <c r="M266" s="74">
        <f>(444+464+86775+1967+1506+32+2722+1032+37+934)/365</f>
        <v>262.7753424657534</v>
      </c>
      <c r="N266" s="116" t="s">
        <v>797</v>
      </c>
      <c r="O266" s="72"/>
      <c r="P266" s="72"/>
      <c r="Q266" s="72" t="s">
        <v>810</v>
      </c>
      <c r="R266" s="72"/>
      <c r="S266" s="72" t="s">
        <v>831</v>
      </c>
      <c r="T266" s="72">
        <v>5</v>
      </c>
      <c r="U266" s="116" t="s">
        <v>1742</v>
      </c>
      <c r="V266" s="116" t="s">
        <v>796</v>
      </c>
      <c r="W266" s="116" t="s">
        <v>754</v>
      </c>
      <c r="X266" s="116" t="s">
        <v>812</v>
      </c>
      <c r="Y266" s="116" t="s">
        <v>806</v>
      </c>
      <c r="Z266" s="116" t="s">
        <v>796</v>
      </c>
      <c r="AA266" s="116" t="s">
        <v>776</v>
      </c>
      <c r="AB266" s="116" t="s">
        <v>786</v>
      </c>
      <c r="AC266" s="116" t="s">
        <v>791</v>
      </c>
      <c r="AD266" s="116" t="s">
        <v>797</v>
      </c>
      <c r="AE266" s="116"/>
      <c r="AF266" s="116"/>
      <c r="AG266" s="116"/>
      <c r="AH266" s="116"/>
      <c r="AI266" s="116"/>
      <c r="AJ266" s="116"/>
      <c r="AK266" s="116"/>
      <c r="AL266" s="116"/>
      <c r="AM266" s="116"/>
      <c r="AN266" s="116"/>
      <c r="AO266" s="116"/>
      <c r="AP266" s="117"/>
      <c r="AQ266" s="313"/>
    </row>
    <row r="267" spans="1:43" s="314" customFormat="1" ht="38.25" customHeight="1" x14ac:dyDescent="0.2">
      <c r="A267" s="71" t="s">
        <v>5</v>
      </c>
      <c r="B267" s="71" t="s">
        <v>423</v>
      </c>
      <c r="C267" s="71" t="s">
        <v>248</v>
      </c>
      <c r="D267" s="303" t="s">
        <v>642</v>
      </c>
      <c r="E267" s="72">
        <f>124+135+195+90+72+69+769</f>
        <v>1454</v>
      </c>
      <c r="F267" s="72">
        <v>559</v>
      </c>
      <c r="G267" s="72">
        <v>13</v>
      </c>
      <c r="H267" s="72" t="s">
        <v>1743</v>
      </c>
      <c r="I267" s="92" t="s">
        <v>2161</v>
      </c>
      <c r="J267" s="72"/>
      <c r="K267" s="72" t="s">
        <v>796</v>
      </c>
      <c r="L267" s="641">
        <f>(48002)/365</f>
        <v>131.51232876712328</v>
      </c>
      <c r="M267" s="74">
        <f>5092/365</f>
        <v>13.950684931506849</v>
      </c>
      <c r="N267" s="116" t="s">
        <v>796</v>
      </c>
      <c r="O267" s="72" t="s">
        <v>825</v>
      </c>
      <c r="P267" s="72"/>
      <c r="Q267" s="72" t="s">
        <v>810</v>
      </c>
      <c r="R267" s="72"/>
      <c r="S267" s="72" t="s">
        <v>831</v>
      </c>
      <c r="T267" s="72">
        <v>1</v>
      </c>
      <c r="U267" s="117" t="s">
        <v>1744</v>
      </c>
      <c r="V267" s="116" t="s">
        <v>796</v>
      </c>
      <c r="W267" s="116" t="s">
        <v>754</v>
      </c>
      <c r="X267" s="116" t="s">
        <v>812</v>
      </c>
      <c r="Y267" s="116" t="s">
        <v>806</v>
      </c>
      <c r="Z267" s="116" t="s">
        <v>801</v>
      </c>
      <c r="AA267" s="116"/>
      <c r="AB267" s="116"/>
      <c r="AC267" s="116"/>
      <c r="AD267" s="116"/>
      <c r="AE267" s="116"/>
      <c r="AF267" s="116"/>
      <c r="AG267" s="116"/>
      <c r="AH267" s="116"/>
      <c r="AI267" s="116"/>
      <c r="AJ267" s="116"/>
      <c r="AK267" s="116"/>
      <c r="AL267" s="116"/>
      <c r="AM267" s="116"/>
      <c r="AN267" s="116"/>
      <c r="AO267" s="116"/>
      <c r="AP267" s="117"/>
      <c r="AQ267" s="313"/>
    </row>
    <row r="268" spans="1:43" s="314" customFormat="1" ht="38.25" customHeight="1" x14ac:dyDescent="0.2">
      <c r="A268" s="71" t="s">
        <v>5</v>
      </c>
      <c r="B268" s="71" t="s">
        <v>423</v>
      </c>
      <c r="C268" s="71" t="s">
        <v>249</v>
      </c>
      <c r="D268" s="303" t="s">
        <v>2314</v>
      </c>
      <c r="E268" s="72">
        <f>239+267+92+472+265+18+67+120+409+65+165</f>
        <v>2179</v>
      </c>
      <c r="F268" s="72">
        <f>625+139+132+98</f>
        <v>994</v>
      </c>
      <c r="G268" s="72">
        <f>15+10</f>
        <v>25</v>
      </c>
      <c r="H268" s="72" t="s">
        <v>1738</v>
      </c>
      <c r="I268" s="92" t="s">
        <v>2161</v>
      </c>
      <c r="J268" s="72"/>
      <c r="K268" s="72" t="s">
        <v>796</v>
      </c>
      <c r="L268" s="641">
        <f>(7734+5766+43669+9146)/365</f>
        <v>181.68493150684932</v>
      </c>
      <c r="M268" s="74">
        <f>(455+2169)/365</f>
        <v>7.1890410958904107</v>
      </c>
      <c r="N268" s="116" t="s">
        <v>797</v>
      </c>
      <c r="O268" s="72"/>
      <c r="P268" s="72"/>
      <c r="Q268" s="72" t="s">
        <v>810</v>
      </c>
      <c r="R268" s="72"/>
      <c r="S268" s="72" t="s">
        <v>831</v>
      </c>
      <c r="T268" s="72">
        <v>2</v>
      </c>
      <c r="U268" s="117" t="s">
        <v>1745</v>
      </c>
      <c r="V268" s="116" t="s">
        <v>796</v>
      </c>
      <c r="W268" s="116" t="s">
        <v>754</v>
      </c>
      <c r="X268" s="116" t="s">
        <v>812</v>
      </c>
      <c r="Y268" s="116" t="s">
        <v>806</v>
      </c>
      <c r="Z268" s="116" t="s">
        <v>801</v>
      </c>
      <c r="AA268" s="116"/>
      <c r="AB268" s="116"/>
      <c r="AC268" s="116"/>
      <c r="AD268" s="116"/>
      <c r="AE268" s="116"/>
      <c r="AF268" s="116"/>
      <c r="AG268" s="116"/>
      <c r="AH268" s="116"/>
      <c r="AI268" s="116"/>
      <c r="AJ268" s="116"/>
      <c r="AK268" s="116"/>
      <c r="AL268" s="116"/>
      <c r="AM268" s="116"/>
      <c r="AN268" s="116"/>
      <c r="AO268" s="116"/>
      <c r="AP268" s="117"/>
      <c r="AQ268" s="313"/>
    </row>
    <row r="269" spans="1:43" s="314" customFormat="1" ht="63" customHeight="1" x14ac:dyDescent="0.2">
      <c r="A269" s="71" t="s">
        <v>5</v>
      </c>
      <c r="B269" s="71" t="s">
        <v>423</v>
      </c>
      <c r="C269" s="71" t="s">
        <v>250</v>
      </c>
      <c r="D269" s="71" t="s">
        <v>643</v>
      </c>
      <c r="E269" s="72">
        <f>1441+252+109+672+222+54+84+225+99+145+41+64+250+11+79+100+69+106+98+18+47+123+246+24</f>
        <v>4579</v>
      </c>
      <c r="F269" s="72">
        <f>1532-132-98+167+97+37</f>
        <v>1603</v>
      </c>
      <c r="G269" s="72">
        <f>51+16</f>
        <v>67</v>
      </c>
      <c r="H269" s="72" t="s">
        <v>1746</v>
      </c>
      <c r="I269" s="92" t="s">
        <v>2161</v>
      </c>
      <c r="J269" s="72"/>
      <c r="K269" s="72" t="s">
        <v>796</v>
      </c>
      <c r="L269" s="641">
        <f>(92916-7734-5766+8008+4672+19711)/365</f>
        <v>306.32054794520548</v>
      </c>
      <c r="M269" s="74">
        <f>(20894-455+75587)/365</f>
        <v>263.08493150684933</v>
      </c>
      <c r="N269" s="116" t="s">
        <v>797</v>
      </c>
      <c r="O269" s="72"/>
      <c r="P269" s="72"/>
      <c r="Q269" s="72" t="s">
        <v>809</v>
      </c>
      <c r="R269" s="72"/>
      <c r="S269" s="72" t="s">
        <v>831</v>
      </c>
      <c r="T269" s="72">
        <v>4</v>
      </c>
      <c r="U269" s="117" t="s">
        <v>1467</v>
      </c>
      <c r="V269" s="116" t="s">
        <v>796</v>
      </c>
      <c r="W269" s="116" t="s">
        <v>754</v>
      </c>
      <c r="X269" s="116" t="s">
        <v>812</v>
      </c>
      <c r="Y269" s="116" t="s">
        <v>806</v>
      </c>
      <c r="Z269" s="116" t="s">
        <v>801</v>
      </c>
      <c r="AA269" s="116"/>
      <c r="AB269" s="116"/>
      <c r="AC269" s="116"/>
      <c r="AD269" s="116"/>
      <c r="AE269" s="116"/>
      <c r="AF269" s="116"/>
      <c r="AG269" s="116"/>
      <c r="AH269" s="116"/>
      <c r="AI269" s="116"/>
      <c r="AJ269" s="116"/>
      <c r="AK269" s="116"/>
      <c r="AL269" s="116"/>
      <c r="AM269" s="116"/>
      <c r="AN269" s="116"/>
      <c r="AO269" s="116"/>
      <c r="AP269" s="117"/>
      <c r="AQ269" s="313"/>
    </row>
    <row r="270" spans="1:43" s="314" customFormat="1" ht="38.25" customHeight="1" x14ac:dyDescent="0.2">
      <c r="A270" s="71" t="s">
        <v>5</v>
      </c>
      <c r="B270" s="71" t="s">
        <v>423</v>
      </c>
      <c r="C270" s="71" t="s">
        <v>251</v>
      </c>
      <c r="D270" s="303" t="s">
        <v>2315</v>
      </c>
      <c r="E270" s="72">
        <f>299+725+112+99+283+60+292+331</f>
        <v>2201</v>
      </c>
      <c r="F270" s="72">
        <f>109+260+50+40+143+127+97+200</f>
        <v>1026</v>
      </c>
      <c r="G270" s="72">
        <f>3+2+3+1</f>
        <v>9</v>
      </c>
      <c r="H270" s="72" t="s">
        <v>1747</v>
      </c>
      <c r="I270" s="92" t="s">
        <v>2161</v>
      </c>
      <c r="J270" s="72"/>
      <c r="K270" s="72" t="s">
        <v>796</v>
      </c>
      <c r="L270" s="641">
        <f>(28033+5391+13048+3692+12867+14645+8863)/365</f>
        <v>237.09315068493152</v>
      </c>
      <c r="M270" s="74">
        <f>(181+37178+371+362)/365</f>
        <v>104.36164383561643</v>
      </c>
      <c r="N270" s="116" t="s">
        <v>797</v>
      </c>
      <c r="O270" s="72"/>
      <c r="P270" s="72"/>
      <c r="Q270" s="72" t="s">
        <v>810</v>
      </c>
      <c r="R270" s="72"/>
      <c r="S270" s="72" t="s">
        <v>831</v>
      </c>
      <c r="T270" s="72">
        <v>2</v>
      </c>
      <c r="U270" s="117" t="s">
        <v>1406</v>
      </c>
      <c r="V270" s="116" t="s">
        <v>796</v>
      </c>
      <c r="W270" s="116" t="s">
        <v>754</v>
      </c>
      <c r="X270" s="116" t="s">
        <v>812</v>
      </c>
      <c r="Y270" s="116" t="s">
        <v>806</v>
      </c>
      <c r="Z270" s="116" t="s">
        <v>801</v>
      </c>
      <c r="AA270" s="116"/>
      <c r="AB270" s="116"/>
      <c r="AC270" s="116"/>
      <c r="AD270" s="116"/>
      <c r="AE270" s="116"/>
      <c r="AF270" s="116"/>
      <c r="AG270" s="116"/>
      <c r="AH270" s="116"/>
      <c r="AI270" s="116"/>
      <c r="AJ270" s="116"/>
      <c r="AK270" s="116"/>
      <c r="AL270" s="116"/>
      <c r="AM270" s="116"/>
      <c r="AN270" s="116"/>
      <c r="AO270" s="116"/>
      <c r="AP270" s="117"/>
      <c r="AQ270" s="313"/>
    </row>
    <row r="271" spans="1:43" s="314" customFormat="1" ht="409.5" x14ac:dyDescent="0.2">
      <c r="A271" s="71" t="s">
        <v>5</v>
      </c>
      <c r="B271" s="71" t="s">
        <v>424</v>
      </c>
      <c r="C271" s="71" t="s">
        <v>252</v>
      </c>
      <c r="D271" s="303" t="s">
        <v>2316</v>
      </c>
      <c r="E271" s="72">
        <v>132142</v>
      </c>
      <c r="F271" s="72">
        <v>33226</v>
      </c>
      <c r="G271" s="72">
        <v>2959</v>
      </c>
      <c r="H271" s="72" t="s">
        <v>1504</v>
      </c>
      <c r="I271" s="92" t="s">
        <v>2161</v>
      </c>
      <c r="J271" s="72" t="s">
        <v>1403</v>
      </c>
      <c r="K271" s="72" t="s">
        <v>796</v>
      </c>
      <c r="L271" s="641">
        <v>11394.95</v>
      </c>
      <c r="M271" s="74">
        <v>3983.7</v>
      </c>
      <c r="N271" s="116" t="s">
        <v>796</v>
      </c>
      <c r="O271" s="72" t="s">
        <v>820</v>
      </c>
      <c r="P271" s="72"/>
      <c r="Q271" s="72" t="s">
        <v>809</v>
      </c>
      <c r="R271" s="72">
        <v>1398.8</v>
      </c>
      <c r="S271" s="72" t="s">
        <v>831</v>
      </c>
      <c r="T271" s="72">
        <v>17</v>
      </c>
      <c r="U271" s="116" t="s">
        <v>2574</v>
      </c>
      <c r="V271" s="118" t="s">
        <v>1403</v>
      </c>
      <c r="W271" s="116" t="s">
        <v>754</v>
      </c>
      <c r="X271" s="116" t="s">
        <v>811</v>
      </c>
      <c r="Y271" s="116" t="s">
        <v>2169</v>
      </c>
      <c r="Z271" s="116" t="s">
        <v>801</v>
      </c>
      <c r="AA271" s="116"/>
      <c r="AB271" s="116"/>
      <c r="AC271" s="116"/>
      <c r="AD271" s="116"/>
      <c r="AE271" s="116"/>
      <c r="AF271" s="116"/>
      <c r="AG271" s="116"/>
      <c r="AH271" s="116"/>
      <c r="AI271" s="116"/>
      <c r="AJ271" s="116"/>
      <c r="AK271" s="116"/>
      <c r="AL271" s="116"/>
      <c r="AM271" s="116"/>
      <c r="AN271" s="116"/>
      <c r="AO271" s="116"/>
      <c r="AP271" s="409" t="s">
        <v>2575</v>
      </c>
    </row>
    <row r="272" spans="1:43" s="314" customFormat="1" ht="51" customHeight="1" x14ac:dyDescent="0.2">
      <c r="A272" s="71" t="s">
        <v>5</v>
      </c>
      <c r="B272" s="71" t="s">
        <v>424</v>
      </c>
      <c r="C272" s="71" t="s">
        <v>253</v>
      </c>
      <c r="D272" s="303" t="s">
        <v>2317</v>
      </c>
      <c r="E272" s="72">
        <v>8676</v>
      </c>
      <c r="F272" s="72">
        <v>2758</v>
      </c>
      <c r="G272" s="72">
        <v>68</v>
      </c>
      <c r="H272" s="72" t="s">
        <v>1505</v>
      </c>
      <c r="I272" s="92" t="s">
        <v>2161</v>
      </c>
      <c r="J272" s="72" t="s">
        <v>1403</v>
      </c>
      <c r="K272" s="72" t="s">
        <v>1403</v>
      </c>
      <c r="L272" s="641">
        <v>703.8</v>
      </c>
      <c r="M272" s="74">
        <v>24.7</v>
      </c>
      <c r="N272" s="116" t="s">
        <v>797</v>
      </c>
      <c r="O272" s="72"/>
      <c r="P272" s="72"/>
      <c r="Q272" s="72" t="s">
        <v>809</v>
      </c>
      <c r="R272" s="146">
        <v>121</v>
      </c>
      <c r="S272" s="72" t="s">
        <v>831</v>
      </c>
      <c r="T272" s="72">
        <v>1</v>
      </c>
      <c r="U272" s="116" t="s">
        <v>1506</v>
      </c>
      <c r="V272" s="116" t="s">
        <v>1403</v>
      </c>
      <c r="W272" s="116" t="s">
        <v>754</v>
      </c>
      <c r="X272" s="116" t="s">
        <v>811</v>
      </c>
      <c r="Y272" s="116" t="s">
        <v>2167</v>
      </c>
      <c r="Z272" s="116" t="s">
        <v>801</v>
      </c>
      <c r="AA272" s="116"/>
      <c r="AB272" s="116"/>
      <c r="AC272" s="116"/>
      <c r="AD272" s="116"/>
      <c r="AE272" s="116"/>
      <c r="AF272" s="116"/>
      <c r="AG272" s="116"/>
      <c r="AH272" s="116"/>
      <c r="AI272" s="116"/>
      <c r="AJ272" s="116"/>
      <c r="AK272" s="116"/>
      <c r="AL272" s="116"/>
      <c r="AM272" s="116"/>
      <c r="AN272" s="116"/>
      <c r="AO272" s="116"/>
      <c r="AP272" s="117" t="s">
        <v>2576</v>
      </c>
    </row>
    <row r="273" spans="1:43" s="314" customFormat="1" ht="38.25" customHeight="1" x14ac:dyDescent="0.2">
      <c r="A273" s="71" t="s">
        <v>5</v>
      </c>
      <c r="B273" s="71" t="s">
        <v>424</v>
      </c>
      <c r="C273" s="71" t="s">
        <v>254</v>
      </c>
      <c r="D273" s="71" t="s">
        <v>644</v>
      </c>
      <c r="E273" s="72">
        <v>10937</v>
      </c>
      <c r="F273" s="72">
        <v>2650</v>
      </c>
      <c r="G273" s="72">
        <v>129</v>
      </c>
      <c r="H273" s="72" t="s">
        <v>1507</v>
      </c>
      <c r="I273" s="92" t="s">
        <v>2161</v>
      </c>
      <c r="J273" s="72" t="s">
        <v>1403</v>
      </c>
      <c r="K273" s="72" t="s">
        <v>1403</v>
      </c>
      <c r="L273" s="641">
        <v>889</v>
      </c>
      <c r="M273" s="74">
        <v>106.8</v>
      </c>
      <c r="N273" s="116" t="s">
        <v>797</v>
      </c>
      <c r="O273" s="72"/>
      <c r="P273" s="72"/>
      <c r="Q273" s="72" t="s">
        <v>809</v>
      </c>
      <c r="R273" s="146">
        <v>86.2</v>
      </c>
      <c r="S273" s="72" t="s">
        <v>831</v>
      </c>
      <c r="T273" s="72">
        <v>0</v>
      </c>
      <c r="U273" s="116"/>
      <c r="V273" s="116" t="s">
        <v>1403</v>
      </c>
      <c r="W273" s="116" t="s">
        <v>754</v>
      </c>
      <c r="X273" s="116" t="s">
        <v>811</v>
      </c>
      <c r="Y273" s="116" t="s">
        <v>2167</v>
      </c>
      <c r="Z273" s="116" t="s">
        <v>801</v>
      </c>
      <c r="AA273" s="116"/>
      <c r="AB273" s="116"/>
      <c r="AC273" s="116"/>
      <c r="AD273" s="116"/>
      <c r="AE273" s="116"/>
      <c r="AF273" s="116"/>
      <c r="AG273" s="116"/>
      <c r="AH273" s="116"/>
      <c r="AI273" s="116"/>
      <c r="AJ273" s="116"/>
      <c r="AK273" s="116"/>
      <c r="AL273" s="116"/>
      <c r="AM273" s="116"/>
      <c r="AN273" s="116"/>
      <c r="AO273" s="116"/>
      <c r="AP273" s="117"/>
    </row>
    <row r="274" spans="1:43" ht="38.25" customHeight="1" x14ac:dyDescent="0.2">
      <c r="A274" s="65"/>
      <c r="B274" s="5"/>
      <c r="C274" s="59"/>
      <c r="D274" s="5"/>
      <c r="E274" s="72"/>
      <c r="F274" s="72"/>
      <c r="G274" s="72"/>
      <c r="H274" s="72"/>
      <c r="I274" s="92"/>
      <c r="J274" s="72"/>
      <c r="K274" s="72"/>
      <c r="L274" s="641"/>
      <c r="M274" s="74"/>
      <c r="O274" s="72"/>
      <c r="P274" s="72"/>
      <c r="Q274" s="72"/>
      <c r="R274" s="72"/>
      <c r="S274" s="72"/>
      <c r="T274" s="72"/>
      <c r="U274" s="115"/>
    </row>
    <row r="275" spans="1:43" s="314" customFormat="1" ht="139.5" customHeight="1" x14ac:dyDescent="0.2">
      <c r="A275" s="71" t="s">
        <v>10</v>
      </c>
      <c r="B275" s="71" t="s">
        <v>426</v>
      </c>
      <c r="C275" s="71" t="s">
        <v>256</v>
      </c>
      <c r="D275" s="303" t="s">
        <v>645</v>
      </c>
      <c r="E275" s="72">
        <v>36492</v>
      </c>
      <c r="F275" s="72">
        <v>14065</v>
      </c>
      <c r="G275" s="72">
        <v>1126</v>
      </c>
      <c r="H275" s="72" t="s">
        <v>1490</v>
      </c>
      <c r="I275" s="92" t="s">
        <v>2161</v>
      </c>
      <c r="J275" s="72" t="s">
        <v>1491</v>
      </c>
      <c r="K275" s="72" t="s">
        <v>1403</v>
      </c>
      <c r="L275" s="641">
        <v>5292</v>
      </c>
      <c r="M275" s="74">
        <v>1130</v>
      </c>
      <c r="N275" s="116" t="s">
        <v>1403</v>
      </c>
      <c r="O275" s="72" t="s">
        <v>1492</v>
      </c>
      <c r="P275" s="72" t="s">
        <v>1493</v>
      </c>
      <c r="Q275" s="72" t="s">
        <v>809</v>
      </c>
      <c r="R275" s="72">
        <v>670</v>
      </c>
      <c r="S275" s="72" t="s">
        <v>2179</v>
      </c>
      <c r="T275" s="72">
        <v>1</v>
      </c>
      <c r="U275" s="116" t="s">
        <v>2215</v>
      </c>
      <c r="V275" s="116" t="s">
        <v>796</v>
      </c>
      <c r="W275" s="116" t="s">
        <v>754</v>
      </c>
      <c r="X275" s="116" t="s">
        <v>811</v>
      </c>
      <c r="Y275" s="116" t="s">
        <v>805</v>
      </c>
      <c r="Z275" s="116" t="s">
        <v>796</v>
      </c>
      <c r="AA275" s="116" t="s">
        <v>779</v>
      </c>
      <c r="AB275" s="116" t="s">
        <v>784</v>
      </c>
      <c r="AC275" s="116" t="s">
        <v>791</v>
      </c>
      <c r="AD275" s="116" t="s">
        <v>797</v>
      </c>
      <c r="AE275" s="116"/>
      <c r="AF275" s="116" t="s">
        <v>1493</v>
      </c>
      <c r="AG275" s="116" t="s">
        <v>1493</v>
      </c>
      <c r="AH275" s="116"/>
      <c r="AI275" s="116" t="s">
        <v>1493</v>
      </c>
      <c r="AJ275" s="116" t="s">
        <v>1493</v>
      </c>
      <c r="AK275" s="116" t="s">
        <v>1493</v>
      </c>
      <c r="AL275" s="116" t="s">
        <v>1493</v>
      </c>
      <c r="AM275" s="116" t="s">
        <v>1493</v>
      </c>
      <c r="AN275" s="116" t="s">
        <v>1493</v>
      </c>
      <c r="AO275" s="116"/>
      <c r="AP275" s="117" t="s">
        <v>2583</v>
      </c>
      <c r="AQ275" s="313"/>
    </row>
    <row r="276" spans="1:43" s="314" customFormat="1" ht="42" customHeight="1" x14ac:dyDescent="0.2">
      <c r="A276" s="71" t="s">
        <v>10</v>
      </c>
      <c r="B276" s="71" t="s">
        <v>427</v>
      </c>
      <c r="C276" s="71" t="s">
        <v>257</v>
      </c>
      <c r="D276" s="303" t="s">
        <v>646</v>
      </c>
      <c r="E276" s="72">
        <v>5490</v>
      </c>
      <c r="F276" s="72">
        <v>1326</v>
      </c>
      <c r="G276" s="72">
        <v>104</v>
      </c>
      <c r="H276" s="72" t="s">
        <v>1750</v>
      </c>
      <c r="I276" s="92" t="s">
        <v>2161</v>
      </c>
      <c r="J276" s="72"/>
      <c r="K276" s="72" t="s">
        <v>796</v>
      </c>
      <c r="L276" s="641">
        <v>439.7</v>
      </c>
      <c r="M276" s="74">
        <v>35.177999999999997</v>
      </c>
      <c r="N276" s="116" t="s">
        <v>797</v>
      </c>
      <c r="O276" s="72"/>
      <c r="P276" s="72"/>
      <c r="Q276" s="72" t="s">
        <v>809</v>
      </c>
      <c r="R276" s="72">
        <v>128</v>
      </c>
      <c r="S276" s="72" t="s">
        <v>836</v>
      </c>
      <c r="T276" s="72">
        <v>1</v>
      </c>
      <c r="U276" s="116" t="s">
        <v>1751</v>
      </c>
      <c r="V276" s="116" t="s">
        <v>796</v>
      </c>
      <c r="W276" s="116" t="s">
        <v>1422</v>
      </c>
      <c r="X276" s="116" t="s">
        <v>812</v>
      </c>
      <c r="Y276" s="116" t="s">
        <v>806</v>
      </c>
      <c r="Z276" s="116" t="s">
        <v>801</v>
      </c>
      <c r="AA276" s="116"/>
      <c r="AB276" s="116"/>
      <c r="AC276" s="116"/>
      <c r="AD276" s="116"/>
      <c r="AE276" s="116"/>
      <c r="AF276" s="116"/>
      <c r="AG276" s="116"/>
      <c r="AH276" s="116"/>
      <c r="AI276" s="116"/>
      <c r="AJ276" s="116"/>
      <c r="AK276" s="116"/>
      <c r="AL276" s="116"/>
      <c r="AM276" s="116"/>
      <c r="AN276" s="116"/>
      <c r="AO276" s="116"/>
      <c r="AP276" s="117"/>
      <c r="AQ276" s="313"/>
    </row>
    <row r="277" spans="1:43" s="314" customFormat="1" ht="56.25" customHeight="1" x14ac:dyDescent="0.2">
      <c r="A277" s="71" t="s">
        <v>10</v>
      </c>
      <c r="B277" s="71" t="s">
        <v>428</v>
      </c>
      <c r="C277" s="71" t="s">
        <v>258</v>
      </c>
      <c r="D277" s="71" t="s">
        <v>2580</v>
      </c>
      <c r="E277" s="72">
        <v>1600</v>
      </c>
      <c r="F277" s="72">
        <v>480</v>
      </c>
      <c r="G277" s="72">
        <v>41</v>
      </c>
      <c r="H277" s="71" t="s">
        <v>2091</v>
      </c>
      <c r="I277" s="92" t="s">
        <v>798</v>
      </c>
      <c r="J277" s="72" t="s">
        <v>2092</v>
      </c>
      <c r="K277" s="72" t="s">
        <v>796</v>
      </c>
      <c r="L277" s="641">
        <v>131</v>
      </c>
      <c r="M277" s="74">
        <v>5.5</v>
      </c>
      <c r="N277" s="116" t="s">
        <v>796</v>
      </c>
      <c r="O277" s="72" t="s">
        <v>825</v>
      </c>
      <c r="P277" s="72" t="s">
        <v>2581</v>
      </c>
      <c r="Q277" s="72" t="s">
        <v>809</v>
      </c>
      <c r="R277" s="72">
        <v>54</v>
      </c>
      <c r="S277" s="72" t="s">
        <v>831</v>
      </c>
      <c r="T277" s="72">
        <v>2</v>
      </c>
      <c r="U277" s="118" t="s">
        <v>1543</v>
      </c>
      <c r="V277" s="116" t="s">
        <v>796</v>
      </c>
      <c r="W277" s="116" t="s">
        <v>756</v>
      </c>
      <c r="X277" s="116" t="s">
        <v>812</v>
      </c>
      <c r="Y277" s="116" t="s">
        <v>807</v>
      </c>
      <c r="Z277" s="116" t="s">
        <v>796</v>
      </c>
      <c r="AA277" s="116" t="s">
        <v>775</v>
      </c>
      <c r="AB277" s="116" t="s">
        <v>786</v>
      </c>
      <c r="AC277" s="116" t="s">
        <v>792</v>
      </c>
      <c r="AD277" s="116" t="s">
        <v>797</v>
      </c>
      <c r="AE277" s="116"/>
      <c r="AF277" s="116"/>
      <c r="AG277" s="116"/>
      <c r="AH277" s="116"/>
      <c r="AI277" s="116"/>
      <c r="AJ277" s="116"/>
      <c r="AK277" s="116"/>
      <c r="AL277" s="116"/>
      <c r="AM277" s="116"/>
      <c r="AN277" s="116"/>
      <c r="AO277" s="116"/>
      <c r="AP277" s="117"/>
      <c r="AQ277" s="313"/>
    </row>
    <row r="278" spans="1:43" s="314" customFormat="1" ht="51" x14ac:dyDescent="0.2">
      <c r="A278" s="71" t="s">
        <v>10</v>
      </c>
      <c r="B278" s="71" t="s">
        <v>425</v>
      </c>
      <c r="C278" s="71" t="s">
        <v>259</v>
      </c>
      <c r="D278" s="303" t="s">
        <v>2587</v>
      </c>
      <c r="E278" s="72">
        <v>2187</v>
      </c>
      <c r="F278" s="92">
        <v>899</v>
      </c>
      <c r="G278" s="92">
        <v>124</v>
      </c>
      <c r="H278" s="72" t="s">
        <v>2025</v>
      </c>
      <c r="I278" s="92" t="s">
        <v>2161</v>
      </c>
      <c r="J278" s="72" t="s">
        <v>2026</v>
      </c>
      <c r="K278" s="72" t="s">
        <v>1464</v>
      </c>
      <c r="L278" s="658">
        <v>143.13150684931506</v>
      </c>
      <c r="M278" s="74">
        <v>53.950684931506849</v>
      </c>
      <c r="N278" s="116" t="s">
        <v>796</v>
      </c>
      <c r="O278" s="72" t="s">
        <v>817</v>
      </c>
      <c r="P278" s="72"/>
      <c r="Q278" s="72" t="s">
        <v>810</v>
      </c>
      <c r="R278" s="146">
        <v>136.80000000000001</v>
      </c>
      <c r="S278" s="72" t="s">
        <v>836</v>
      </c>
      <c r="T278" s="72">
        <v>1</v>
      </c>
      <c r="U278" s="116" t="s">
        <v>2027</v>
      </c>
      <c r="V278" s="116" t="s">
        <v>796</v>
      </c>
      <c r="W278" s="116" t="s">
        <v>754</v>
      </c>
      <c r="X278" s="116" t="s">
        <v>812</v>
      </c>
      <c r="Y278" s="116" t="s">
        <v>807</v>
      </c>
      <c r="Z278" s="116" t="s">
        <v>801</v>
      </c>
      <c r="AA278" s="116"/>
      <c r="AB278" s="116"/>
      <c r="AC278" s="116"/>
      <c r="AD278" s="116"/>
      <c r="AE278" s="116"/>
      <c r="AF278" s="116"/>
      <c r="AG278" s="116"/>
      <c r="AH278" s="116"/>
      <c r="AI278" s="116"/>
      <c r="AJ278" s="116"/>
      <c r="AK278" s="116"/>
      <c r="AL278" s="116"/>
      <c r="AM278" s="116"/>
      <c r="AN278" s="116"/>
      <c r="AO278" s="116"/>
      <c r="AP278" s="117" t="s">
        <v>2028</v>
      </c>
      <c r="AQ278" s="313"/>
    </row>
    <row r="279" spans="1:43" s="314" customFormat="1" ht="114.75" customHeight="1" x14ac:dyDescent="0.2">
      <c r="A279" s="71" t="s">
        <v>10</v>
      </c>
      <c r="B279" s="71" t="s">
        <v>428</v>
      </c>
      <c r="C279" s="71" t="s">
        <v>260</v>
      </c>
      <c r="D279" s="303" t="s">
        <v>647</v>
      </c>
      <c r="E279" s="72">
        <v>22000</v>
      </c>
      <c r="F279" s="72">
        <v>6614</v>
      </c>
      <c r="G279" s="72">
        <v>612</v>
      </c>
      <c r="H279" s="71" t="s">
        <v>2093</v>
      </c>
      <c r="I279" s="92" t="s">
        <v>2161</v>
      </c>
      <c r="J279" s="72" t="s">
        <v>1522</v>
      </c>
      <c r="K279" s="72" t="s">
        <v>796</v>
      </c>
      <c r="L279" s="641">
        <v>2551.3000000000002</v>
      </c>
      <c r="M279" s="74">
        <v>439.7</v>
      </c>
      <c r="N279" s="116" t="s">
        <v>796</v>
      </c>
      <c r="O279" s="72" t="s">
        <v>819</v>
      </c>
      <c r="P279" s="72"/>
      <c r="Q279" s="72" t="s">
        <v>809</v>
      </c>
      <c r="R279" s="72">
        <v>391</v>
      </c>
      <c r="S279" s="72" t="s">
        <v>831</v>
      </c>
      <c r="T279" s="72">
        <v>1</v>
      </c>
      <c r="U279" s="116" t="s">
        <v>2094</v>
      </c>
      <c r="V279" s="116" t="s">
        <v>796</v>
      </c>
      <c r="W279" s="116" t="s">
        <v>1422</v>
      </c>
      <c r="X279" s="116" t="s">
        <v>812</v>
      </c>
      <c r="Y279" s="116" t="s">
        <v>807</v>
      </c>
      <c r="Z279" s="116" t="s">
        <v>801</v>
      </c>
      <c r="AA279" s="116"/>
      <c r="AB279" s="116"/>
      <c r="AC279" s="116"/>
      <c r="AD279" s="116" t="s">
        <v>797</v>
      </c>
      <c r="AE279" s="116"/>
      <c r="AF279" s="116"/>
      <c r="AG279" s="116"/>
      <c r="AH279" s="116"/>
      <c r="AI279" s="116"/>
      <c r="AJ279" s="116"/>
      <c r="AK279" s="116"/>
      <c r="AL279" s="116"/>
      <c r="AM279" s="116"/>
      <c r="AN279" s="116"/>
      <c r="AO279" s="116"/>
      <c r="AP279" s="117"/>
      <c r="AQ279" s="313"/>
    </row>
    <row r="280" spans="1:43" s="305" customFormat="1" ht="38.25" customHeight="1" x14ac:dyDescent="0.2">
      <c r="A280" s="4" t="s">
        <v>10</v>
      </c>
      <c r="B280" s="84" t="s">
        <v>427</v>
      </c>
      <c r="C280" s="71" t="s">
        <v>261</v>
      </c>
      <c r="D280" s="84" t="s">
        <v>648</v>
      </c>
      <c r="E280" s="72">
        <v>4117</v>
      </c>
      <c r="F280" s="72">
        <v>1584</v>
      </c>
      <c r="G280" s="72">
        <v>160</v>
      </c>
      <c r="H280" s="72" t="s">
        <v>1752</v>
      </c>
      <c r="I280" s="92" t="s">
        <v>2161</v>
      </c>
      <c r="J280" s="72"/>
      <c r="K280" s="72" t="s">
        <v>796</v>
      </c>
      <c r="L280" s="641">
        <v>329.73</v>
      </c>
      <c r="M280" s="74">
        <v>160.87899999999999</v>
      </c>
      <c r="N280" s="116" t="s">
        <v>797</v>
      </c>
      <c r="O280" s="72"/>
      <c r="P280" s="72"/>
      <c r="Q280" s="72" t="s">
        <v>2162</v>
      </c>
      <c r="R280" s="72">
        <v>36</v>
      </c>
      <c r="S280" s="72" t="s">
        <v>701</v>
      </c>
      <c r="T280" s="72">
        <v>1</v>
      </c>
      <c r="U280" s="116" t="s">
        <v>1753</v>
      </c>
      <c r="V280" s="116" t="s">
        <v>796</v>
      </c>
      <c r="W280" s="116" t="s">
        <v>1422</v>
      </c>
      <c r="X280" s="116" t="s">
        <v>812</v>
      </c>
      <c r="Y280" s="116" t="s">
        <v>806</v>
      </c>
      <c r="Z280" s="116" t="s">
        <v>796</v>
      </c>
      <c r="AA280" s="116" t="s">
        <v>776</v>
      </c>
      <c r="AB280" s="116" t="s">
        <v>784</v>
      </c>
      <c r="AC280" s="116" t="s">
        <v>792</v>
      </c>
      <c r="AD280" s="116" t="s">
        <v>797</v>
      </c>
      <c r="AE280" s="116"/>
      <c r="AF280" s="116"/>
      <c r="AG280" s="116"/>
      <c r="AH280" s="116"/>
      <c r="AI280" s="312"/>
      <c r="AJ280" s="116"/>
      <c r="AK280" s="116"/>
      <c r="AL280" s="116"/>
      <c r="AM280" s="116"/>
      <c r="AN280" s="116"/>
      <c r="AO280" s="116"/>
      <c r="AP280" s="117" t="s">
        <v>1754</v>
      </c>
      <c r="AQ280" s="304"/>
    </row>
    <row r="281" spans="1:43" s="305" customFormat="1" ht="38.25" customHeight="1" x14ac:dyDescent="0.2">
      <c r="A281" s="4" t="s">
        <v>10</v>
      </c>
      <c r="B281" s="84" t="s">
        <v>427</v>
      </c>
      <c r="C281" s="71" t="s">
        <v>262</v>
      </c>
      <c r="D281" s="84" t="s">
        <v>649</v>
      </c>
      <c r="E281" s="72">
        <v>583</v>
      </c>
      <c r="F281" s="72">
        <v>210</v>
      </c>
      <c r="G281" s="72">
        <v>7</v>
      </c>
      <c r="H281" s="72" t="s">
        <v>1755</v>
      </c>
      <c r="I281" s="92" t="s">
        <v>2161</v>
      </c>
      <c r="J281" s="72"/>
      <c r="K281" s="72" t="s">
        <v>796</v>
      </c>
      <c r="L281" s="641">
        <v>46.69</v>
      </c>
      <c r="M281" s="74">
        <v>0.83499999999999996</v>
      </c>
      <c r="N281" s="116" t="s">
        <v>797</v>
      </c>
      <c r="O281" s="72"/>
      <c r="P281" s="72"/>
      <c r="Q281" s="72" t="s">
        <v>2162</v>
      </c>
      <c r="R281" s="72">
        <v>5.49</v>
      </c>
      <c r="S281" s="72" t="s">
        <v>701</v>
      </c>
      <c r="T281" s="72">
        <v>0</v>
      </c>
      <c r="U281" s="116"/>
      <c r="V281" s="116" t="s">
        <v>796</v>
      </c>
      <c r="W281" s="116" t="s">
        <v>1422</v>
      </c>
      <c r="X281" s="116" t="s">
        <v>812</v>
      </c>
      <c r="Y281" s="116" t="s">
        <v>806</v>
      </c>
      <c r="Z281" s="116" t="s">
        <v>801</v>
      </c>
      <c r="AA281" s="116"/>
      <c r="AB281" s="116"/>
      <c r="AC281" s="116"/>
      <c r="AD281" s="116"/>
      <c r="AE281" s="116"/>
      <c r="AF281" s="116"/>
      <c r="AG281" s="116"/>
      <c r="AH281" s="116"/>
      <c r="AI281" s="116"/>
      <c r="AJ281" s="116"/>
      <c r="AK281" s="116"/>
      <c r="AL281" s="116"/>
      <c r="AM281" s="116"/>
      <c r="AN281" s="116"/>
      <c r="AO281" s="116"/>
      <c r="AP281" s="117" t="s">
        <v>1754</v>
      </c>
      <c r="AQ281" s="304"/>
    </row>
    <row r="282" spans="1:43" s="170" customFormat="1" ht="79.5" customHeight="1" x14ac:dyDescent="0.2">
      <c r="A282" s="163"/>
      <c r="B282" s="164"/>
      <c r="C282" s="165"/>
      <c r="D282" s="165"/>
      <c r="E282" s="180"/>
      <c r="F282" s="180"/>
      <c r="G282" s="180"/>
      <c r="H282" s="180"/>
      <c r="I282" s="180"/>
      <c r="J282" s="180"/>
      <c r="K282" s="180"/>
      <c r="L282" s="659"/>
      <c r="M282" s="181"/>
      <c r="N282" s="166"/>
      <c r="O282" s="180"/>
      <c r="P282" s="180"/>
      <c r="Q282" s="180"/>
      <c r="R282" s="182"/>
      <c r="S282" s="180"/>
      <c r="T282" s="180"/>
      <c r="U282" s="174"/>
      <c r="V282" s="166"/>
      <c r="W282" s="166"/>
      <c r="X282" s="166"/>
      <c r="Y282" s="166"/>
      <c r="Z282" s="166"/>
      <c r="AA282" s="166"/>
      <c r="AB282" s="166"/>
      <c r="AC282" s="166"/>
      <c r="AD282" s="166"/>
      <c r="AE282" s="166"/>
      <c r="AF282" s="166"/>
      <c r="AG282" s="166"/>
      <c r="AH282" s="166"/>
      <c r="AI282" s="183"/>
      <c r="AJ282" s="183"/>
      <c r="AK282" s="166"/>
      <c r="AL282" s="166"/>
      <c r="AM282" s="166"/>
      <c r="AN282" s="166"/>
      <c r="AO282" s="166"/>
      <c r="AP282" s="168"/>
      <c r="AQ282" s="169"/>
    </row>
    <row r="283" spans="1:43" s="170" customFormat="1" ht="90" customHeight="1" x14ac:dyDescent="0.2">
      <c r="A283" s="163"/>
      <c r="B283" s="164"/>
      <c r="C283" s="165"/>
      <c r="D283" s="165"/>
      <c r="E283" s="180"/>
      <c r="F283" s="180"/>
      <c r="G283" s="180"/>
      <c r="H283" s="180"/>
      <c r="I283" s="180"/>
      <c r="J283" s="180"/>
      <c r="K283" s="180"/>
      <c r="L283" s="653"/>
      <c r="M283" s="181"/>
      <c r="N283" s="166"/>
      <c r="O283" s="180"/>
      <c r="P283" s="180"/>
      <c r="Q283" s="180"/>
      <c r="R283" s="184"/>
      <c r="S283" s="180"/>
      <c r="T283" s="180"/>
      <c r="U283" s="166"/>
      <c r="V283" s="166"/>
      <c r="W283" s="166"/>
      <c r="X283" s="166"/>
      <c r="Y283" s="166"/>
      <c r="Z283" s="166"/>
      <c r="AA283" s="166"/>
      <c r="AB283" s="166"/>
      <c r="AC283" s="166"/>
      <c r="AD283" s="166"/>
      <c r="AE283" s="166"/>
      <c r="AF283" s="166"/>
      <c r="AG283" s="166"/>
      <c r="AH283" s="166"/>
      <c r="AI283" s="183"/>
      <c r="AJ283" s="183"/>
      <c r="AK283" s="166"/>
      <c r="AL283" s="166"/>
      <c r="AM283" s="166"/>
      <c r="AN283" s="166"/>
      <c r="AO283" s="166"/>
      <c r="AP283" s="168"/>
      <c r="AQ283" s="169"/>
    </row>
    <row r="284" spans="1:43" s="314" customFormat="1" ht="63.75" customHeight="1" x14ac:dyDescent="0.2">
      <c r="A284" s="71" t="s">
        <v>16</v>
      </c>
      <c r="B284" s="71" t="s">
        <v>430</v>
      </c>
      <c r="C284" s="71" t="s">
        <v>263</v>
      </c>
      <c r="D284" s="303" t="s">
        <v>650</v>
      </c>
      <c r="E284" s="72">
        <v>7981</v>
      </c>
      <c r="F284" s="72">
        <v>3377</v>
      </c>
      <c r="G284" s="72">
        <v>216</v>
      </c>
      <c r="H284" s="72" t="s">
        <v>1495</v>
      </c>
      <c r="I284" s="92" t="s">
        <v>2161</v>
      </c>
      <c r="J284" s="72" t="s">
        <v>1421</v>
      </c>
      <c r="K284" s="72" t="s">
        <v>796</v>
      </c>
      <c r="L284" s="660">
        <v>140.32</v>
      </c>
      <c r="M284" s="74">
        <v>93</v>
      </c>
      <c r="N284" s="74" t="s">
        <v>796</v>
      </c>
      <c r="O284" s="72" t="s">
        <v>817</v>
      </c>
      <c r="P284" s="72"/>
      <c r="Q284" s="72" t="s">
        <v>809</v>
      </c>
      <c r="R284" s="72">
        <v>127</v>
      </c>
      <c r="S284" s="72" t="s">
        <v>831</v>
      </c>
      <c r="T284" s="72">
        <v>1</v>
      </c>
      <c r="U284" s="72">
        <v>1400</v>
      </c>
      <c r="V284" s="72" t="s">
        <v>796</v>
      </c>
      <c r="W284" s="72" t="s">
        <v>1422</v>
      </c>
      <c r="X284" s="72" t="s">
        <v>813</v>
      </c>
      <c r="Y284" s="92" t="s">
        <v>806</v>
      </c>
      <c r="Z284" s="72" t="s">
        <v>796</v>
      </c>
      <c r="AA284" s="72" t="s">
        <v>778</v>
      </c>
      <c r="AB284" s="72" t="s">
        <v>786</v>
      </c>
      <c r="AC284" s="72" t="s">
        <v>792</v>
      </c>
      <c r="AD284" s="72" t="s">
        <v>797</v>
      </c>
      <c r="AE284" s="72"/>
      <c r="AF284" s="116"/>
      <c r="AG284" s="116"/>
      <c r="AH284" s="116"/>
      <c r="AI284" s="116"/>
      <c r="AJ284" s="116"/>
      <c r="AK284" s="116"/>
      <c r="AL284" s="116"/>
      <c r="AM284" s="116"/>
      <c r="AN284" s="116"/>
      <c r="AO284" s="131" t="s">
        <v>1496</v>
      </c>
      <c r="AP284" s="131" t="s">
        <v>1497</v>
      </c>
      <c r="AQ284" s="313"/>
    </row>
    <row r="285" spans="1:43" s="314" customFormat="1" ht="90" customHeight="1" x14ac:dyDescent="0.2">
      <c r="A285" s="325" t="s">
        <v>16</v>
      </c>
      <c r="B285" s="325" t="s">
        <v>429</v>
      </c>
      <c r="C285" s="325" t="s">
        <v>2319</v>
      </c>
      <c r="D285" s="325" t="s">
        <v>651</v>
      </c>
      <c r="E285" s="595">
        <v>2303</v>
      </c>
      <c r="F285" s="595">
        <v>886</v>
      </c>
      <c r="G285" s="595">
        <v>35</v>
      </c>
      <c r="H285" s="595" t="s">
        <v>1549</v>
      </c>
      <c r="I285" s="109" t="s">
        <v>2161</v>
      </c>
      <c r="J285" s="595" t="s">
        <v>2699</v>
      </c>
      <c r="K285" s="595" t="s">
        <v>796</v>
      </c>
      <c r="L285" s="665">
        <f>0.237*1000</f>
        <v>237</v>
      </c>
      <c r="M285" s="665">
        <f>0.381*1000</f>
        <v>381</v>
      </c>
      <c r="N285" s="116" t="s">
        <v>797</v>
      </c>
      <c r="O285" s="595"/>
      <c r="P285" s="595"/>
      <c r="Q285" s="595" t="s">
        <v>809</v>
      </c>
      <c r="R285" s="666">
        <v>17492</v>
      </c>
      <c r="S285" s="595" t="s">
        <v>700</v>
      </c>
      <c r="T285" s="595">
        <v>0</v>
      </c>
      <c r="U285" s="116"/>
      <c r="V285" s="116" t="s">
        <v>796</v>
      </c>
      <c r="W285" s="116" t="s">
        <v>756</v>
      </c>
      <c r="X285" s="116" t="s">
        <v>811</v>
      </c>
      <c r="Y285" s="116" t="s">
        <v>806</v>
      </c>
      <c r="Z285" s="116" t="s">
        <v>801</v>
      </c>
      <c r="AA285" s="116"/>
      <c r="AB285" s="116"/>
      <c r="AC285" s="116" t="s">
        <v>794</v>
      </c>
      <c r="AD285" s="116" t="s">
        <v>796</v>
      </c>
      <c r="AE285" s="116" t="s">
        <v>728</v>
      </c>
      <c r="AF285" s="116"/>
      <c r="AG285" s="116" t="s">
        <v>1550</v>
      </c>
      <c r="AH285" s="116" t="s">
        <v>803</v>
      </c>
      <c r="AI285" s="667">
        <v>42676</v>
      </c>
      <c r="AJ285" s="667">
        <v>43647</v>
      </c>
      <c r="AK285" s="116" t="s">
        <v>2700</v>
      </c>
      <c r="AL285" s="116">
        <v>24</v>
      </c>
      <c r="AM285" s="116" t="s">
        <v>2701</v>
      </c>
      <c r="AN285" s="116" t="s">
        <v>2702</v>
      </c>
      <c r="AO285" s="116" t="s">
        <v>1551</v>
      </c>
      <c r="AP285" s="116" t="s">
        <v>1548</v>
      </c>
    </row>
    <row r="286" spans="1:43" ht="90" customHeight="1" x14ac:dyDescent="0.2">
      <c r="A286" s="65"/>
      <c r="B286" s="5"/>
      <c r="C286" s="59"/>
      <c r="D286" s="59"/>
      <c r="E286" s="107"/>
      <c r="F286" s="107"/>
      <c r="G286" s="107"/>
      <c r="H286" s="107"/>
      <c r="I286" s="109"/>
      <c r="J286" s="107"/>
      <c r="K286" s="107"/>
      <c r="L286" s="641"/>
      <c r="M286" s="108"/>
      <c r="O286" s="107"/>
      <c r="P286" s="107"/>
      <c r="Q286" s="107"/>
      <c r="R286" s="151"/>
      <c r="S286" s="107"/>
      <c r="T286" s="107"/>
      <c r="AI286" s="127"/>
      <c r="AJ286" s="127"/>
    </row>
    <row r="287" spans="1:43" ht="114.75" customHeight="1" x14ac:dyDescent="0.2">
      <c r="A287" s="65"/>
      <c r="B287" s="5"/>
      <c r="C287" s="59"/>
      <c r="D287" s="59"/>
      <c r="E287" s="107"/>
      <c r="F287" s="107"/>
      <c r="G287" s="107"/>
      <c r="H287" s="107"/>
      <c r="I287" s="109"/>
      <c r="J287" s="107"/>
      <c r="K287" s="107"/>
      <c r="L287" s="641"/>
      <c r="M287" s="108"/>
      <c r="O287" s="107"/>
      <c r="P287" s="107"/>
      <c r="Q287" s="107"/>
      <c r="R287" s="151"/>
      <c r="S287" s="107"/>
      <c r="T287" s="107"/>
    </row>
    <row r="288" spans="1:43" ht="114.75" customHeight="1" x14ac:dyDescent="0.2">
      <c r="A288" s="65"/>
      <c r="B288" s="5"/>
      <c r="C288" s="59"/>
      <c r="D288" s="59"/>
      <c r="E288" s="107"/>
      <c r="F288" s="107"/>
      <c r="G288" s="107"/>
      <c r="H288" s="107"/>
      <c r="I288" s="109"/>
      <c r="J288" s="107"/>
      <c r="K288" s="107"/>
      <c r="L288" s="641"/>
      <c r="M288" s="108"/>
      <c r="O288" s="107"/>
      <c r="P288" s="107"/>
      <c r="Q288" s="107"/>
      <c r="R288" s="151"/>
      <c r="S288" s="107"/>
      <c r="T288" s="107"/>
    </row>
    <row r="289" spans="1:43" s="444" customFormat="1" ht="90" customHeight="1" x14ac:dyDescent="0.2">
      <c r="A289" s="325" t="s">
        <v>16</v>
      </c>
      <c r="B289" s="325" t="s">
        <v>429</v>
      </c>
      <c r="C289" s="325" t="s">
        <v>264</v>
      </c>
      <c r="D289" s="325" t="s">
        <v>1553</v>
      </c>
      <c r="E289" s="595">
        <v>1216</v>
      </c>
      <c r="F289" s="595">
        <v>676</v>
      </c>
      <c r="G289" s="595">
        <v>37</v>
      </c>
      <c r="H289" s="595" t="s">
        <v>1554</v>
      </c>
      <c r="I289" s="109" t="s">
        <v>2161</v>
      </c>
      <c r="J289" s="595" t="s">
        <v>2699</v>
      </c>
      <c r="K289" s="595" t="s">
        <v>796</v>
      </c>
      <c r="L289" s="665">
        <v>214</v>
      </c>
      <c r="M289" s="665">
        <f>1.612*1000</f>
        <v>1612</v>
      </c>
      <c r="N289" s="116" t="s">
        <v>796</v>
      </c>
      <c r="O289" s="595" t="s">
        <v>817</v>
      </c>
      <c r="P289" s="595"/>
      <c r="Q289" s="595" t="s">
        <v>809</v>
      </c>
      <c r="R289" s="666">
        <v>26823</v>
      </c>
      <c r="S289" s="595" t="s">
        <v>700</v>
      </c>
      <c r="T289" s="595">
        <v>1</v>
      </c>
      <c r="U289" s="116" t="s">
        <v>2703</v>
      </c>
      <c r="V289" s="116" t="s">
        <v>796</v>
      </c>
      <c r="W289" s="116" t="s">
        <v>756</v>
      </c>
      <c r="X289" s="116" t="s">
        <v>811</v>
      </c>
      <c r="Y289" s="116" t="s">
        <v>2167</v>
      </c>
      <c r="Z289" s="116" t="s">
        <v>796</v>
      </c>
      <c r="AA289" s="116" t="s">
        <v>778</v>
      </c>
      <c r="AB289" s="116" t="s">
        <v>783</v>
      </c>
      <c r="AC289" s="116" t="s">
        <v>793</v>
      </c>
      <c r="AD289" s="116" t="s">
        <v>796</v>
      </c>
      <c r="AE289" s="116" t="s">
        <v>730</v>
      </c>
      <c r="AF289" s="116"/>
      <c r="AG289" s="116" t="s">
        <v>1555</v>
      </c>
      <c r="AH289" s="116" t="s">
        <v>803</v>
      </c>
      <c r="AI289" s="667">
        <v>42676</v>
      </c>
      <c r="AJ289" s="667">
        <v>43647</v>
      </c>
      <c r="AK289" s="116" t="s">
        <v>1556</v>
      </c>
      <c r="AL289" s="116">
        <v>38</v>
      </c>
      <c r="AM289" s="116" t="s">
        <v>2704</v>
      </c>
      <c r="AN289" s="116" t="s">
        <v>2705</v>
      </c>
      <c r="AO289" s="116" t="s">
        <v>1557</v>
      </c>
      <c r="AP289" s="116"/>
    </row>
    <row r="290" spans="1:43" s="305" customFormat="1" ht="90" customHeight="1" x14ac:dyDescent="0.2">
      <c r="A290" s="664" t="s">
        <v>16</v>
      </c>
      <c r="B290" s="325" t="s">
        <v>429</v>
      </c>
      <c r="C290" s="325" t="s">
        <v>265</v>
      </c>
      <c r="D290" s="325" t="s">
        <v>652</v>
      </c>
      <c r="E290" s="595">
        <v>621</v>
      </c>
      <c r="F290" s="595">
        <v>239</v>
      </c>
      <c r="G290" s="595">
        <v>6</v>
      </c>
      <c r="H290" s="595" t="s">
        <v>1558</v>
      </c>
      <c r="I290" s="109" t="s">
        <v>2161</v>
      </c>
      <c r="J290" s="595" t="s">
        <v>2699</v>
      </c>
      <c r="K290" s="595" t="s">
        <v>796</v>
      </c>
      <c r="L290" s="665">
        <v>252</v>
      </c>
      <c r="M290" s="665">
        <f>0.822*1000</f>
        <v>822</v>
      </c>
      <c r="N290" s="116" t="s">
        <v>797</v>
      </c>
      <c r="O290" s="595"/>
      <c r="P290" s="595"/>
      <c r="Q290" s="595" t="s">
        <v>809</v>
      </c>
      <c r="R290" s="666">
        <v>4485</v>
      </c>
      <c r="S290" s="595" t="s">
        <v>700</v>
      </c>
      <c r="T290" s="595">
        <v>0</v>
      </c>
      <c r="U290" s="116"/>
      <c r="V290" s="116" t="s">
        <v>796</v>
      </c>
      <c r="W290" s="116" t="s">
        <v>756</v>
      </c>
      <c r="X290" s="116" t="s">
        <v>811</v>
      </c>
      <c r="Y290" s="116" t="s">
        <v>806</v>
      </c>
      <c r="Z290" s="116" t="s">
        <v>797</v>
      </c>
      <c r="AA290" s="116" t="s">
        <v>778</v>
      </c>
      <c r="AB290" s="116" t="s">
        <v>781</v>
      </c>
      <c r="AC290" s="116" t="s">
        <v>794</v>
      </c>
      <c r="AD290" s="116" t="s">
        <v>796</v>
      </c>
      <c r="AE290" s="116" t="s">
        <v>731</v>
      </c>
      <c r="AF290" s="116" t="s">
        <v>1547</v>
      </c>
      <c r="AG290" s="116" t="s">
        <v>1559</v>
      </c>
      <c r="AH290" s="116" t="s">
        <v>803</v>
      </c>
      <c r="AI290" s="667">
        <v>42676</v>
      </c>
      <c r="AJ290" s="667">
        <v>43647</v>
      </c>
      <c r="AK290" s="116" t="s">
        <v>2706</v>
      </c>
      <c r="AL290" s="116">
        <v>13</v>
      </c>
      <c r="AM290" s="116" t="s">
        <v>2707</v>
      </c>
      <c r="AN290" s="116" t="s">
        <v>2708</v>
      </c>
      <c r="AO290" s="116" t="s">
        <v>1560</v>
      </c>
      <c r="AP290" s="116" t="s">
        <v>1548</v>
      </c>
      <c r="AQ290" s="669"/>
    </row>
    <row r="291" spans="1:43" s="305" customFormat="1" ht="114.75" customHeight="1" x14ac:dyDescent="0.2">
      <c r="A291" s="664" t="s">
        <v>16</v>
      </c>
      <c r="B291" s="325" t="s">
        <v>429</v>
      </c>
      <c r="C291" s="325" t="s">
        <v>266</v>
      </c>
      <c r="D291" s="325" t="s">
        <v>2709</v>
      </c>
      <c r="E291" s="595">
        <v>1073</v>
      </c>
      <c r="F291" s="595">
        <v>511</v>
      </c>
      <c r="G291" s="595">
        <v>20</v>
      </c>
      <c r="H291" s="595" t="s">
        <v>1561</v>
      </c>
      <c r="I291" s="109" t="s">
        <v>2161</v>
      </c>
      <c r="J291" s="595" t="s">
        <v>2699</v>
      </c>
      <c r="K291" s="595" t="s">
        <v>796</v>
      </c>
      <c r="L291" s="665">
        <v>255</v>
      </c>
      <c r="M291" s="665">
        <f>0.242*1000</f>
        <v>242</v>
      </c>
      <c r="N291" s="116" t="s">
        <v>797</v>
      </c>
      <c r="O291" s="595"/>
      <c r="P291" s="595"/>
      <c r="Q291" s="595" t="s">
        <v>809</v>
      </c>
      <c r="R291" s="670">
        <v>13982</v>
      </c>
      <c r="S291" s="595" t="s">
        <v>700</v>
      </c>
      <c r="T291" s="595">
        <v>0</v>
      </c>
      <c r="U291" s="116"/>
      <c r="V291" s="116" t="s">
        <v>796</v>
      </c>
      <c r="W291" s="116" t="s">
        <v>756</v>
      </c>
      <c r="X291" s="116" t="s">
        <v>811</v>
      </c>
      <c r="Y291" s="116" t="s">
        <v>806</v>
      </c>
      <c r="Z291" s="116" t="s">
        <v>797</v>
      </c>
      <c r="AA291" s="116" t="s">
        <v>773</v>
      </c>
      <c r="AB291" s="116" t="s">
        <v>788</v>
      </c>
      <c r="AC291" s="116" t="s">
        <v>794</v>
      </c>
      <c r="AD291" s="116" t="s">
        <v>797</v>
      </c>
      <c r="AE291" s="116"/>
      <c r="AF291" s="116"/>
      <c r="AG291" s="116"/>
      <c r="AH291" s="116"/>
      <c r="AI291" s="116"/>
      <c r="AJ291" s="116"/>
      <c r="AK291" s="116"/>
      <c r="AL291" s="116"/>
      <c r="AM291" s="116" t="s">
        <v>2710</v>
      </c>
      <c r="AN291" s="116" t="s">
        <v>2711</v>
      </c>
      <c r="AO291" s="116" t="s">
        <v>2712</v>
      </c>
      <c r="AP291" s="116" t="s">
        <v>2713</v>
      </c>
      <c r="AQ291" s="671"/>
    </row>
    <row r="292" spans="1:43" s="444" customFormat="1" ht="90" customHeight="1" x14ac:dyDescent="0.2">
      <c r="A292" s="325" t="s">
        <v>16</v>
      </c>
      <c r="B292" s="325" t="s">
        <v>429</v>
      </c>
      <c r="C292" s="325" t="s">
        <v>267</v>
      </c>
      <c r="D292" s="325" t="s">
        <v>653</v>
      </c>
      <c r="E292" s="595">
        <v>2665</v>
      </c>
      <c r="F292" s="595">
        <v>1025</v>
      </c>
      <c r="G292" s="595">
        <v>46</v>
      </c>
      <c r="H292" s="595" t="s">
        <v>1562</v>
      </c>
      <c r="I292" s="109" t="s">
        <v>2161</v>
      </c>
      <c r="J292" s="595" t="s">
        <v>2699</v>
      </c>
      <c r="K292" s="595" t="s">
        <v>796</v>
      </c>
      <c r="L292" s="665">
        <v>253</v>
      </c>
      <c r="M292" s="665">
        <f>0.2*1000</f>
        <v>200</v>
      </c>
      <c r="N292" s="116" t="s">
        <v>797</v>
      </c>
      <c r="O292" s="595"/>
      <c r="P292" s="595"/>
      <c r="Q292" s="595" t="s">
        <v>809</v>
      </c>
      <c r="R292" s="666">
        <v>20721</v>
      </c>
      <c r="S292" s="595" t="s">
        <v>700</v>
      </c>
      <c r="T292" s="595">
        <v>0</v>
      </c>
      <c r="U292" s="116"/>
      <c r="V292" s="116" t="s">
        <v>796</v>
      </c>
      <c r="W292" s="116" t="s">
        <v>756</v>
      </c>
      <c r="X292" s="116" t="s">
        <v>811</v>
      </c>
      <c r="Y292" s="116" t="s">
        <v>806</v>
      </c>
      <c r="Z292" s="116" t="s">
        <v>801</v>
      </c>
      <c r="AA292" s="116"/>
      <c r="AB292" s="116"/>
      <c r="AC292" s="116" t="s">
        <v>794</v>
      </c>
      <c r="AD292" s="116" t="s">
        <v>796</v>
      </c>
      <c r="AE292" s="116" t="s">
        <v>730</v>
      </c>
      <c r="AF292" s="116" t="s">
        <v>729</v>
      </c>
      <c r="AG292" s="116" t="s">
        <v>1563</v>
      </c>
      <c r="AH292" s="116" t="s">
        <v>803</v>
      </c>
      <c r="AI292" s="667">
        <v>42676</v>
      </c>
      <c r="AJ292" s="667">
        <v>43647</v>
      </c>
      <c r="AK292" s="116" t="s">
        <v>1564</v>
      </c>
      <c r="AL292" s="116">
        <v>12</v>
      </c>
      <c r="AM292" s="116" t="s">
        <v>2714</v>
      </c>
      <c r="AN292" s="116" t="s">
        <v>2715</v>
      </c>
      <c r="AO292" s="116" t="s">
        <v>1565</v>
      </c>
      <c r="AP292" s="116" t="s">
        <v>1548</v>
      </c>
    </row>
    <row r="293" spans="1:43" s="444" customFormat="1" ht="90" customHeight="1" x14ac:dyDescent="0.2">
      <c r="A293" s="325" t="s">
        <v>16</v>
      </c>
      <c r="B293" s="325" t="s">
        <v>429</v>
      </c>
      <c r="C293" s="325" t="s">
        <v>268</v>
      </c>
      <c r="D293" s="325" t="s">
        <v>654</v>
      </c>
      <c r="E293" s="595">
        <v>3185</v>
      </c>
      <c r="F293" s="595">
        <v>1225</v>
      </c>
      <c r="G293" s="595">
        <v>32</v>
      </c>
      <c r="H293" s="595" t="s">
        <v>1566</v>
      </c>
      <c r="I293" s="109" t="s">
        <v>2161</v>
      </c>
      <c r="J293" s="595" t="s">
        <v>2699</v>
      </c>
      <c r="K293" s="595" t="s">
        <v>796</v>
      </c>
      <c r="L293" s="665">
        <v>304</v>
      </c>
      <c r="M293" s="665">
        <f>0.892*1000</f>
        <v>892</v>
      </c>
      <c r="N293" s="116" t="s">
        <v>797</v>
      </c>
      <c r="O293" s="595"/>
      <c r="P293" s="595"/>
      <c r="Q293" s="595" t="s">
        <v>809</v>
      </c>
      <c r="R293" s="666">
        <v>25070</v>
      </c>
      <c r="S293" s="595" t="s">
        <v>700</v>
      </c>
      <c r="T293" s="595">
        <v>0</v>
      </c>
      <c r="U293" s="116"/>
      <c r="V293" s="116" t="s">
        <v>796</v>
      </c>
      <c r="W293" s="116" t="s">
        <v>756</v>
      </c>
      <c r="X293" s="116" t="s">
        <v>811</v>
      </c>
      <c r="Y293" s="116" t="s">
        <v>806</v>
      </c>
      <c r="Z293" s="116" t="s">
        <v>801</v>
      </c>
      <c r="AA293" s="116"/>
      <c r="AB293" s="116"/>
      <c r="AC293" s="116" t="s">
        <v>794</v>
      </c>
      <c r="AD293" s="116" t="s">
        <v>796</v>
      </c>
      <c r="AE293" s="116" t="s">
        <v>731</v>
      </c>
      <c r="AF293" s="116" t="s">
        <v>1567</v>
      </c>
      <c r="AG293" s="116" t="s">
        <v>1568</v>
      </c>
      <c r="AH293" s="116" t="s">
        <v>803</v>
      </c>
      <c r="AI293" s="667">
        <v>42676</v>
      </c>
      <c r="AJ293" s="667">
        <v>43647</v>
      </c>
      <c r="AK293" s="116" t="s">
        <v>2716</v>
      </c>
      <c r="AL293" s="116">
        <v>12</v>
      </c>
      <c r="AM293" s="116" t="s">
        <v>2717</v>
      </c>
      <c r="AN293" s="116" t="s">
        <v>2718</v>
      </c>
      <c r="AO293" s="116" t="s">
        <v>1569</v>
      </c>
      <c r="AP293" s="116" t="s">
        <v>1548</v>
      </c>
    </row>
    <row r="294" spans="1:43" s="444" customFormat="1" ht="51" customHeight="1" x14ac:dyDescent="0.2">
      <c r="A294" s="325" t="s">
        <v>16</v>
      </c>
      <c r="B294" s="325" t="s">
        <v>429</v>
      </c>
      <c r="C294" s="325" t="s">
        <v>269</v>
      </c>
      <c r="D294" s="325" t="s">
        <v>655</v>
      </c>
      <c r="E294" s="595">
        <v>560</v>
      </c>
      <c r="F294" s="595">
        <v>267</v>
      </c>
      <c r="G294" s="595">
        <v>9</v>
      </c>
      <c r="H294" s="595" t="s">
        <v>655</v>
      </c>
      <c r="I294" s="109" t="s">
        <v>2161</v>
      </c>
      <c r="J294" s="595" t="s">
        <v>2699</v>
      </c>
      <c r="K294" s="595" t="s">
        <v>796</v>
      </c>
      <c r="L294" s="665">
        <v>179</v>
      </c>
      <c r="M294" s="665">
        <f>0.058*1000</f>
        <v>58</v>
      </c>
      <c r="N294" s="116" t="s">
        <v>797</v>
      </c>
      <c r="O294" s="595"/>
      <c r="P294" s="595"/>
      <c r="Q294" s="595" t="s">
        <v>809</v>
      </c>
      <c r="R294" s="666">
        <v>7053</v>
      </c>
      <c r="S294" s="595" t="s">
        <v>700</v>
      </c>
      <c r="T294" s="595">
        <v>0</v>
      </c>
      <c r="U294" s="116"/>
      <c r="V294" s="116" t="s">
        <v>796</v>
      </c>
      <c r="W294" s="116" t="s">
        <v>756</v>
      </c>
      <c r="X294" s="116" t="s">
        <v>811</v>
      </c>
      <c r="Y294" s="116" t="s">
        <v>806</v>
      </c>
      <c r="Z294" s="116" t="s">
        <v>801</v>
      </c>
      <c r="AA294" s="116"/>
      <c r="AB294" s="116"/>
      <c r="AC294" s="116"/>
      <c r="AD294" s="116" t="s">
        <v>797</v>
      </c>
      <c r="AE294" s="116"/>
      <c r="AF294" s="116"/>
      <c r="AG294" s="116"/>
      <c r="AH294" s="116"/>
      <c r="AI294" s="116"/>
      <c r="AJ294" s="116"/>
      <c r="AK294" s="116"/>
      <c r="AL294" s="116"/>
      <c r="AM294" s="116"/>
      <c r="AN294" s="116"/>
      <c r="AO294" s="116"/>
      <c r="AP294" s="116" t="s">
        <v>1548</v>
      </c>
    </row>
    <row r="295" spans="1:43" s="444" customFormat="1" ht="92.25" customHeight="1" x14ac:dyDescent="0.2">
      <c r="A295" s="325" t="s">
        <v>16</v>
      </c>
      <c r="B295" s="325" t="s">
        <v>429</v>
      </c>
      <c r="C295" s="325" t="s">
        <v>270</v>
      </c>
      <c r="D295" s="325" t="s">
        <v>2321</v>
      </c>
      <c r="E295" s="595">
        <v>4737</v>
      </c>
      <c r="F295" s="595">
        <v>1822</v>
      </c>
      <c r="G295" s="595">
        <v>80</v>
      </c>
      <c r="H295" s="595" t="s">
        <v>2719</v>
      </c>
      <c r="I295" s="109" t="s">
        <v>2161</v>
      </c>
      <c r="J295" s="595" t="s">
        <v>2699</v>
      </c>
      <c r="K295" s="595" t="s">
        <v>796</v>
      </c>
      <c r="L295" s="665">
        <v>258</v>
      </c>
      <c r="M295" s="665">
        <f>0.814*1000</f>
        <v>814</v>
      </c>
      <c r="N295" s="116" t="s">
        <v>797</v>
      </c>
      <c r="O295" s="595"/>
      <c r="P295" s="595"/>
      <c r="Q295" s="595" t="s">
        <v>809</v>
      </c>
      <c r="R295" s="672">
        <v>35754</v>
      </c>
      <c r="S295" s="595" t="s">
        <v>700</v>
      </c>
      <c r="T295" s="595">
        <v>0</v>
      </c>
      <c r="U295" s="116"/>
      <c r="V295" s="116" t="s">
        <v>796</v>
      </c>
      <c r="W295" s="116" t="s">
        <v>756</v>
      </c>
      <c r="X295" s="116" t="s">
        <v>811</v>
      </c>
      <c r="Y295" s="116" t="s">
        <v>806</v>
      </c>
      <c r="Z295" s="116" t="s">
        <v>801</v>
      </c>
      <c r="AA295" s="116"/>
      <c r="AB295" s="116" t="s">
        <v>781</v>
      </c>
      <c r="AC295" s="116" t="s">
        <v>793</v>
      </c>
      <c r="AD295" s="116" t="s">
        <v>796</v>
      </c>
      <c r="AE295" s="116" t="s">
        <v>732</v>
      </c>
      <c r="AF295" s="116" t="s">
        <v>1570</v>
      </c>
      <c r="AG295" s="116" t="s">
        <v>1571</v>
      </c>
      <c r="AH295" s="116" t="s">
        <v>803</v>
      </c>
      <c r="AI295" s="667">
        <v>42676</v>
      </c>
      <c r="AJ295" s="667">
        <v>43647</v>
      </c>
      <c r="AK295" s="116" t="s">
        <v>2720</v>
      </c>
      <c r="AL295" s="116">
        <v>32</v>
      </c>
      <c r="AM295" s="116" t="s">
        <v>2721</v>
      </c>
      <c r="AN295" s="116" t="s">
        <v>2722</v>
      </c>
      <c r="AO295" s="116" t="s">
        <v>1572</v>
      </c>
      <c r="AP295" s="116" t="s">
        <v>2723</v>
      </c>
    </row>
    <row r="296" spans="1:43" s="444" customFormat="1" ht="114.75" customHeight="1" x14ac:dyDescent="0.2">
      <c r="A296" s="325" t="s">
        <v>16</v>
      </c>
      <c r="B296" s="325" t="s">
        <v>429</v>
      </c>
      <c r="C296" s="325" t="s">
        <v>271</v>
      </c>
      <c r="D296" s="325" t="s">
        <v>656</v>
      </c>
      <c r="E296" s="595">
        <v>2137</v>
      </c>
      <c r="F296" s="595">
        <v>855</v>
      </c>
      <c r="G296" s="595">
        <v>18</v>
      </c>
      <c r="H296" s="595" t="s">
        <v>1573</v>
      </c>
      <c r="I296" s="109" t="s">
        <v>2161</v>
      </c>
      <c r="J296" s="595" t="s">
        <v>2699</v>
      </c>
      <c r="K296" s="595" t="s">
        <v>796</v>
      </c>
      <c r="L296" s="665">
        <v>267</v>
      </c>
      <c r="M296" s="665">
        <f>0.525*1000</f>
        <v>525</v>
      </c>
      <c r="N296" s="116" t="s">
        <v>797</v>
      </c>
      <c r="O296" s="595"/>
      <c r="P296" s="595"/>
      <c r="Q296" s="595" t="s">
        <v>809</v>
      </c>
      <c r="R296" s="666">
        <v>22124</v>
      </c>
      <c r="S296" s="595" t="s">
        <v>700</v>
      </c>
      <c r="T296" s="595">
        <v>0</v>
      </c>
      <c r="U296" s="116"/>
      <c r="V296" s="116" t="s">
        <v>796</v>
      </c>
      <c r="W296" s="116" t="s">
        <v>756</v>
      </c>
      <c r="X296" s="116" t="s">
        <v>811</v>
      </c>
      <c r="Y296" s="116" t="s">
        <v>806</v>
      </c>
      <c r="Z296" s="116" t="s">
        <v>796</v>
      </c>
      <c r="AA296" s="116" t="s">
        <v>773</v>
      </c>
      <c r="AB296" s="116" t="s">
        <v>788</v>
      </c>
      <c r="AC296" s="116" t="s">
        <v>794</v>
      </c>
      <c r="AD296" s="116" t="s">
        <v>796</v>
      </c>
      <c r="AE296" s="116" t="s">
        <v>732</v>
      </c>
      <c r="AF296" s="116" t="s">
        <v>2724</v>
      </c>
      <c r="AG296" s="116" t="s">
        <v>2725</v>
      </c>
      <c r="AH296" s="116" t="s">
        <v>802</v>
      </c>
      <c r="AI296" s="667">
        <v>42887</v>
      </c>
      <c r="AJ296" s="667">
        <v>43647</v>
      </c>
      <c r="AK296" s="116" t="s">
        <v>2726</v>
      </c>
      <c r="AL296" s="116">
        <v>8</v>
      </c>
      <c r="AM296" s="116" t="s">
        <v>2727</v>
      </c>
      <c r="AN296" s="116" t="s">
        <v>2728</v>
      </c>
      <c r="AO296" s="116" t="s">
        <v>1574</v>
      </c>
      <c r="AP296" s="116" t="s">
        <v>1548</v>
      </c>
    </row>
    <row r="297" spans="1:43" s="314" customFormat="1" ht="45" customHeight="1" x14ac:dyDescent="0.2">
      <c r="A297" s="71" t="s">
        <v>16</v>
      </c>
      <c r="B297" s="559" t="s">
        <v>431</v>
      </c>
      <c r="C297" s="71" t="s">
        <v>272</v>
      </c>
      <c r="D297" s="559" t="s">
        <v>657</v>
      </c>
      <c r="E297" s="72">
        <v>986</v>
      </c>
      <c r="F297" s="72">
        <v>479</v>
      </c>
      <c r="G297" s="72">
        <v>19</v>
      </c>
      <c r="H297" s="72" t="s">
        <v>2070</v>
      </c>
      <c r="I297" s="92" t="s">
        <v>2161</v>
      </c>
      <c r="J297" s="72" t="s">
        <v>1403</v>
      </c>
      <c r="K297" s="72" t="s">
        <v>796</v>
      </c>
      <c r="L297" s="641">
        <v>347.45</v>
      </c>
      <c r="M297" s="74">
        <v>1</v>
      </c>
      <c r="N297" s="116" t="s">
        <v>796</v>
      </c>
      <c r="O297" s="72" t="s">
        <v>817</v>
      </c>
      <c r="P297" s="72"/>
      <c r="Q297" s="72" t="s">
        <v>809</v>
      </c>
      <c r="R297" s="146">
        <v>17.3</v>
      </c>
      <c r="S297" s="72" t="s">
        <v>829</v>
      </c>
      <c r="T297" s="72">
        <v>1</v>
      </c>
      <c r="U297" s="116" t="s">
        <v>2071</v>
      </c>
      <c r="V297" s="116" t="s">
        <v>796</v>
      </c>
      <c r="W297" s="116" t="s">
        <v>756</v>
      </c>
      <c r="X297" s="116" t="s">
        <v>813</v>
      </c>
      <c r="Y297" s="116" t="s">
        <v>806</v>
      </c>
      <c r="Z297" s="116" t="s">
        <v>796</v>
      </c>
      <c r="AA297" s="116" t="s">
        <v>775</v>
      </c>
      <c r="AB297" s="116" t="s">
        <v>784</v>
      </c>
      <c r="AC297" s="116" t="s">
        <v>792</v>
      </c>
      <c r="AD297" s="116" t="s">
        <v>797</v>
      </c>
      <c r="AE297" s="116"/>
      <c r="AF297" s="116"/>
      <c r="AG297" s="116"/>
      <c r="AH297" s="116"/>
      <c r="AI297" s="116"/>
      <c r="AJ297" s="116"/>
      <c r="AK297" s="116"/>
      <c r="AL297" s="116"/>
      <c r="AM297" s="116"/>
      <c r="AN297" s="116"/>
      <c r="AO297" s="116"/>
      <c r="AP297" s="117"/>
      <c r="AQ297" s="313"/>
    </row>
    <row r="298" spans="1:43" s="314" customFormat="1" ht="38.25" customHeight="1" x14ac:dyDescent="0.2">
      <c r="A298" s="71" t="s">
        <v>16</v>
      </c>
      <c r="B298" s="559" t="s">
        <v>431</v>
      </c>
      <c r="C298" s="71" t="s">
        <v>273</v>
      </c>
      <c r="D298" s="559" t="s">
        <v>658</v>
      </c>
      <c r="E298" s="72">
        <v>87470</v>
      </c>
      <c r="F298" s="72">
        <v>1729</v>
      </c>
      <c r="G298" s="72">
        <v>68</v>
      </c>
      <c r="H298" s="72" t="s">
        <v>2072</v>
      </c>
      <c r="I298" s="92" t="s">
        <v>2161</v>
      </c>
      <c r="J298" s="72"/>
      <c r="K298" s="72" t="s">
        <v>796</v>
      </c>
      <c r="L298" s="641">
        <v>228.36</v>
      </c>
      <c r="M298" s="74">
        <v>18</v>
      </c>
      <c r="N298" s="116"/>
      <c r="O298" s="72"/>
      <c r="P298" s="72"/>
      <c r="Q298" s="72"/>
      <c r="R298" s="146">
        <v>50.2</v>
      </c>
      <c r="S298" s="72" t="s">
        <v>829</v>
      </c>
      <c r="T298" s="72"/>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7"/>
      <c r="AQ298" s="313"/>
    </row>
    <row r="299" spans="1:43" s="314" customFormat="1" ht="38.25" customHeight="1" x14ac:dyDescent="0.2">
      <c r="A299" s="71" t="s">
        <v>16</v>
      </c>
      <c r="B299" s="71" t="s">
        <v>432</v>
      </c>
      <c r="C299" s="71" t="s">
        <v>273</v>
      </c>
      <c r="D299" s="71" t="s">
        <v>659</v>
      </c>
      <c r="E299" s="116">
        <v>15525</v>
      </c>
      <c r="F299" s="116">
        <v>6750</v>
      </c>
      <c r="G299" s="116">
        <v>585</v>
      </c>
      <c r="H299" s="72" t="s">
        <v>1575</v>
      </c>
      <c r="I299" s="92" t="s">
        <v>2161</v>
      </c>
      <c r="J299" s="72"/>
      <c r="K299" s="72" t="s">
        <v>796</v>
      </c>
      <c r="L299" s="641">
        <v>1493</v>
      </c>
      <c r="M299" s="74">
        <v>497</v>
      </c>
      <c r="N299" s="116" t="s">
        <v>797</v>
      </c>
      <c r="O299" s="72"/>
      <c r="P299" s="72"/>
      <c r="Q299" s="72" t="s">
        <v>809</v>
      </c>
      <c r="R299" s="72">
        <v>231</v>
      </c>
      <c r="S299" s="72" t="s">
        <v>831</v>
      </c>
      <c r="T299" s="72">
        <v>0</v>
      </c>
      <c r="U299" s="116">
        <v>0</v>
      </c>
      <c r="V299" s="116" t="s">
        <v>796</v>
      </c>
      <c r="W299" s="116"/>
      <c r="X299" s="116" t="s">
        <v>812</v>
      </c>
      <c r="Y299" s="116" t="s">
        <v>2167</v>
      </c>
      <c r="Z299" s="116" t="s">
        <v>796</v>
      </c>
      <c r="AA299" s="116" t="s">
        <v>775</v>
      </c>
      <c r="AB299" s="116" t="s">
        <v>784</v>
      </c>
      <c r="AC299" s="116" t="s">
        <v>792</v>
      </c>
      <c r="AD299" s="116" t="s">
        <v>797</v>
      </c>
      <c r="AE299" s="116"/>
      <c r="AF299" s="116"/>
      <c r="AG299" s="116"/>
      <c r="AH299" s="116"/>
      <c r="AI299" s="116"/>
      <c r="AJ299" s="116"/>
      <c r="AK299" s="116"/>
      <c r="AL299" s="116"/>
      <c r="AM299" s="116"/>
      <c r="AN299" s="116"/>
      <c r="AO299" s="116"/>
      <c r="AP299" s="117" t="s">
        <v>2590</v>
      </c>
      <c r="AQ299" s="313"/>
    </row>
    <row r="300" spans="1:43" s="375" customFormat="1" ht="51" customHeight="1" x14ac:dyDescent="0.2">
      <c r="A300" s="131" t="s">
        <v>16</v>
      </c>
      <c r="B300" s="131" t="s">
        <v>2056</v>
      </c>
      <c r="C300" s="131" t="s">
        <v>273</v>
      </c>
      <c r="D300" s="131" t="s">
        <v>660</v>
      </c>
      <c r="E300" s="116">
        <v>2736</v>
      </c>
      <c r="F300" s="116">
        <v>1425</v>
      </c>
      <c r="G300" s="116">
        <v>68</v>
      </c>
      <c r="H300" s="92" t="s">
        <v>1575</v>
      </c>
      <c r="I300" s="92" t="s">
        <v>2161</v>
      </c>
      <c r="J300" s="92"/>
      <c r="K300" s="92" t="s">
        <v>796</v>
      </c>
      <c r="L300" s="642">
        <v>614</v>
      </c>
      <c r="M300" s="93"/>
      <c r="N300" s="116"/>
      <c r="O300" s="92"/>
      <c r="P300" s="92"/>
      <c r="Q300" s="92" t="s">
        <v>809</v>
      </c>
      <c r="R300" s="92">
        <v>38</v>
      </c>
      <c r="S300" s="92" t="s">
        <v>701</v>
      </c>
      <c r="T300" s="92">
        <v>0</v>
      </c>
      <c r="U300" s="116"/>
      <c r="V300" s="116" t="s">
        <v>797</v>
      </c>
      <c r="W300" s="116"/>
      <c r="X300" s="116" t="s">
        <v>813</v>
      </c>
      <c r="Y300" s="116" t="s">
        <v>807</v>
      </c>
      <c r="Z300" s="116" t="s">
        <v>796</v>
      </c>
      <c r="AA300" s="116" t="s">
        <v>779</v>
      </c>
      <c r="AB300" s="116" t="s">
        <v>786</v>
      </c>
      <c r="AC300" s="116" t="s">
        <v>791</v>
      </c>
      <c r="AD300" s="116" t="s">
        <v>797</v>
      </c>
      <c r="AE300" s="116" t="s">
        <v>728</v>
      </c>
      <c r="AF300" s="116"/>
      <c r="AG300" s="116"/>
      <c r="AH300" s="116" t="s">
        <v>802</v>
      </c>
      <c r="AI300" s="116"/>
      <c r="AJ300" s="116"/>
      <c r="AK300" s="116"/>
      <c r="AL300" s="116"/>
      <c r="AM300" s="116"/>
      <c r="AN300" s="116"/>
      <c r="AO300" s="116"/>
      <c r="AP300" s="117"/>
      <c r="AQ300" s="322"/>
    </row>
    <row r="301" spans="1:43" s="444" customFormat="1" ht="51" customHeight="1" x14ac:dyDescent="0.2">
      <c r="A301" s="325" t="s">
        <v>16</v>
      </c>
      <c r="B301" s="325" t="s">
        <v>429</v>
      </c>
      <c r="C301" s="325" t="s">
        <v>273</v>
      </c>
      <c r="D301" s="673" t="s">
        <v>2320</v>
      </c>
      <c r="E301" s="116">
        <v>44830</v>
      </c>
      <c r="F301" s="116">
        <v>17932</v>
      </c>
      <c r="G301" s="116">
        <v>1556</v>
      </c>
      <c r="H301" s="595" t="s">
        <v>1575</v>
      </c>
      <c r="I301" s="109" t="s">
        <v>2161</v>
      </c>
      <c r="J301" s="595" t="s">
        <v>2699</v>
      </c>
      <c r="K301" s="595" t="s">
        <v>796</v>
      </c>
      <c r="L301" s="665">
        <v>315</v>
      </c>
      <c r="M301" s="665">
        <f>0.801*1000</f>
        <v>801</v>
      </c>
      <c r="N301" s="116" t="s">
        <v>797</v>
      </c>
      <c r="O301" s="595"/>
      <c r="P301" s="595"/>
      <c r="Q301" s="595" t="s">
        <v>809</v>
      </c>
      <c r="R301" s="666">
        <v>321372</v>
      </c>
      <c r="S301" s="595" t="s">
        <v>829</v>
      </c>
      <c r="T301" s="595">
        <v>2</v>
      </c>
      <c r="U301" s="116" t="s">
        <v>2729</v>
      </c>
      <c r="V301" s="116" t="s">
        <v>796</v>
      </c>
      <c r="W301" s="116" t="s">
        <v>1422</v>
      </c>
      <c r="X301" s="116" t="s">
        <v>811</v>
      </c>
      <c r="Y301" s="116" t="s">
        <v>805</v>
      </c>
      <c r="Z301" s="116" t="s">
        <v>801</v>
      </c>
      <c r="AA301" s="116"/>
      <c r="AB301" s="116"/>
      <c r="AC301" s="116"/>
      <c r="AD301" s="116" t="s">
        <v>797</v>
      </c>
      <c r="AE301" s="116"/>
      <c r="AF301" s="116"/>
      <c r="AG301" s="116"/>
      <c r="AH301" s="116"/>
      <c r="AI301" s="116"/>
      <c r="AJ301" s="116"/>
      <c r="AK301" s="116"/>
      <c r="AL301" s="116"/>
      <c r="AM301" s="116"/>
      <c r="AN301" s="116"/>
      <c r="AO301" s="116"/>
      <c r="AP301" s="116" t="s">
        <v>1576</v>
      </c>
    </row>
    <row r="302" spans="1:43" s="301" customFormat="1" ht="105" customHeight="1" x14ac:dyDescent="0.2">
      <c r="A302" s="59" t="s">
        <v>16</v>
      </c>
      <c r="B302" s="59" t="s">
        <v>429</v>
      </c>
      <c r="C302" s="59" t="s">
        <v>274</v>
      </c>
      <c r="D302" s="59" t="s">
        <v>661</v>
      </c>
      <c r="E302" s="107">
        <v>1530</v>
      </c>
      <c r="F302" s="107">
        <v>638</v>
      </c>
      <c r="G302" s="107">
        <v>24</v>
      </c>
      <c r="H302" s="107" t="s">
        <v>1577</v>
      </c>
      <c r="I302" s="109" t="s">
        <v>2161</v>
      </c>
      <c r="J302" s="107"/>
      <c r="K302" s="107" t="s">
        <v>796</v>
      </c>
      <c r="L302" s="641">
        <v>136.28</v>
      </c>
      <c r="M302" s="108">
        <f>0.24*1000</f>
        <v>240</v>
      </c>
      <c r="N302" s="114" t="s">
        <v>797</v>
      </c>
      <c r="O302" s="107"/>
      <c r="P302" s="107"/>
      <c r="Q302" s="107" t="s">
        <v>809</v>
      </c>
      <c r="R302" s="151">
        <v>11.7</v>
      </c>
      <c r="S302" s="107" t="s">
        <v>700</v>
      </c>
      <c r="T302" s="107">
        <v>0</v>
      </c>
      <c r="U302" s="114"/>
      <c r="V302" s="114" t="s">
        <v>796</v>
      </c>
      <c r="W302" s="114" t="s">
        <v>756</v>
      </c>
      <c r="X302" s="114" t="s">
        <v>811</v>
      </c>
      <c r="Y302" s="114" t="s">
        <v>806</v>
      </c>
      <c r="Z302" s="114" t="s">
        <v>797</v>
      </c>
      <c r="AA302" s="114" t="s">
        <v>773</v>
      </c>
      <c r="AB302" s="114" t="s">
        <v>781</v>
      </c>
      <c r="AC302" s="114" t="s">
        <v>794</v>
      </c>
      <c r="AD302" s="114" t="s">
        <v>796</v>
      </c>
      <c r="AE302" s="114" t="s">
        <v>731</v>
      </c>
      <c r="AF302" s="114"/>
      <c r="AG302" s="114" t="s">
        <v>1578</v>
      </c>
      <c r="AH302" s="114" t="s">
        <v>803</v>
      </c>
      <c r="AI302" s="127">
        <v>42676</v>
      </c>
      <c r="AJ302" s="127">
        <v>43647</v>
      </c>
      <c r="AK302" s="114" t="s">
        <v>2216</v>
      </c>
      <c r="AL302" s="114">
        <v>2</v>
      </c>
      <c r="AM302" s="114" t="s">
        <v>2217</v>
      </c>
      <c r="AN302" s="114" t="s">
        <v>2218</v>
      </c>
      <c r="AO302" s="114" t="s">
        <v>1579</v>
      </c>
      <c r="AP302" s="115"/>
      <c r="AQ302" s="64"/>
    </row>
    <row r="303" spans="1:43" s="444" customFormat="1" ht="105" customHeight="1" x14ac:dyDescent="0.2">
      <c r="A303" s="325" t="s">
        <v>16</v>
      </c>
      <c r="B303" s="325" t="s">
        <v>429</v>
      </c>
      <c r="C303" s="325" t="s">
        <v>275</v>
      </c>
      <c r="D303" s="325" t="s">
        <v>662</v>
      </c>
      <c r="E303" s="595">
        <v>360</v>
      </c>
      <c r="F303" s="595">
        <v>201</v>
      </c>
      <c r="G303" s="595">
        <v>16</v>
      </c>
      <c r="H303" s="595" t="s">
        <v>662</v>
      </c>
      <c r="I303" s="109" t="s">
        <v>2161</v>
      </c>
      <c r="J303" s="595" t="s">
        <v>2699</v>
      </c>
      <c r="K303" s="595" t="s">
        <v>796</v>
      </c>
      <c r="L303" s="665">
        <v>246</v>
      </c>
      <c r="M303" s="665">
        <f>0.117*1000</f>
        <v>117</v>
      </c>
      <c r="N303" s="116" t="s">
        <v>797</v>
      </c>
      <c r="O303" s="595"/>
      <c r="P303" s="595"/>
      <c r="Q303" s="595" t="s">
        <v>809</v>
      </c>
      <c r="R303" s="666">
        <v>5772</v>
      </c>
      <c r="S303" s="595" t="s">
        <v>700</v>
      </c>
      <c r="T303" s="595">
        <v>0</v>
      </c>
      <c r="U303" s="116"/>
      <c r="V303" s="116" t="s">
        <v>796</v>
      </c>
      <c r="W303" s="116" t="s">
        <v>756</v>
      </c>
      <c r="X303" s="116" t="s">
        <v>811</v>
      </c>
      <c r="Y303" s="116" t="s">
        <v>806</v>
      </c>
      <c r="Z303" s="116" t="s">
        <v>796</v>
      </c>
      <c r="AA303" s="116" t="s">
        <v>776</v>
      </c>
      <c r="AB303" s="116" t="s">
        <v>784</v>
      </c>
      <c r="AC303" s="116" t="s">
        <v>794</v>
      </c>
      <c r="AD303" s="116" t="s">
        <v>796</v>
      </c>
      <c r="AE303" s="116" t="s">
        <v>730</v>
      </c>
      <c r="AF303" s="116" t="s">
        <v>1580</v>
      </c>
      <c r="AG303" s="116" t="s">
        <v>1581</v>
      </c>
      <c r="AH303" s="116" t="s">
        <v>803</v>
      </c>
      <c r="AI303" s="667">
        <v>42676</v>
      </c>
      <c r="AJ303" s="667">
        <v>43647</v>
      </c>
      <c r="AK303" s="116" t="s">
        <v>2730</v>
      </c>
      <c r="AL303" s="116">
        <v>12</v>
      </c>
      <c r="AM303" s="116" t="s">
        <v>2731</v>
      </c>
      <c r="AN303" s="116" t="s">
        <v>2732</v>
      </c>
      <c r="AO303" s="116" t="s">
        <v>1582</v>
      </c>
      <c r="AP303" s="116"/>
    </row>
    <row r="304" spans="1:43" s="305" customFormat="1" ht="105" customHeight="1" x14ac:dyDescent="0.2">
      <c r="A304" s="664" t="s">
        <v>16</v>
      </c>
      <c r="B304" s="325" t="s">
        <v>429</v>
      </c>
      <c r="C304" s="325" t="s">
        <v>276</v>
      </c>
      <c r="D304" s="325" t="s">
        <v>663</v>
      </c>
      <c r="E304" s="595">
        <v>590</v>
      </c>
      <c r="F304" s="595">
        <v>283</v>
      </c>
      <c r="G304" s="595">
        <v>14</v>
      </c>
      <c r="H304" s="595" t="s">
        <v>1583</v>
      </c>
      <c r="I304" s="109" t="s">
        <v>2161</v>
      </c>
      <c r="J304" s="595" t="s">
        <v>2699</v>
      </c>
      <c r="K304" s="595" t="s">
        <v>796</v>
      </c>
      <c r="L304" s="665">
        <v>236</v>
      </c>
      <c r="M304" s="665">
        <f>1.672*1000</f>
        <v>1672</v>
      </c>
      <c r="N304" s="116" t="s">
        <v>797</v>
      </c>
      <c r="O304" s="595"/>
      <c r="P304" s="595"/>
      <c r="Q304" s="595" t="s">
        <v>809</v>
      </c>
      <c r="R304" s="666">
        <v>5682</v>
      </c>
      <c r="S304" s="595" t="s">
        <v>700</v>
      </c>
      <c r="T304" s="595"/>
      <c r="U304" s="116"/>
      <c r="V304" s="116" t="s">
        <v>796</v>
      </c>
      <c r="W304" s="116" t="s">
        <v>756</v>
      </c>
      <c r="X304" s="116" t="s">
        <v>811</v>
      </c>
      <c r="Y304" s="116" t="s">
        <v>806</v>
      </c>
      <c r="Z304" s="116" t="s">
        <v>801</v>
      </c>
      <c r="AA304" s="116"/>
      <c r="AB304" s="116"/>
      <c r="AC304" s="116"/>
      <c r="AD304" s="116" t="s">
        <v>796</v>
      </c>
      <c r="AE304" s="116" t="s">
        <v>732</v>
      </c>
      <c r="AF304" s="116" t="s">
        <v>1567</v>
      </c>
      <c r="AG304" s="116" t="s">
        <v>1584</v>
      </c>
      <c r="AH304" s="116" t="s">
        <v>803</v>
      </c>
      <c r="AI304" s="667">
        <v>42676</v>
      </c>
      <c r="AJ304" s="667">
        <v>43647</v>
      </c>
      <c r="AK304" s="116" t="s">
        <v>2733</v>
      </c>
      <c r="AL304" s="116">
        <v>9</v>
      </c>
      <c r="AM304" s="116" t="s">
        <v>2734</v>
      </c>
      <c r="AN304" s="116" t="s">
        <v>2735</v>
      </c>
      <c r="AO304" s="116" t="s">
        <v>2736</v>
      </c>
      <c r="AP304" s="116"/>
    </row>
    <row r="305" spans="1:43" s="444" customFormat="1" ht="51" customHeight="1" x14ac:dyDescent="0.2">
      <c r="A305" s="325" t="s">
        <v>16</v>
      </c>
      <c r="B305" s="325" t="s">
        <v>429</v>
      </c>
      <c r="C305" s="325" t="s">
        <v>277</v>
      </c>
      <c r="D305" s="673" t="s">
        <v>2318</v>
      </c>
      <c r="E305" s="595">
        <v>5844</v>
      </c>
      <c r="F305" s="114">
        <v>2435</v>
      </c>
      <c r="G305" s="114">
        <v>113</v>
      </c>
      <c r="H305" s="595" t="s">
        <v>664</v>
      </c>
      <c r="I305" s="109" t="s">
        <v>2161</v>
      </c>
      <c r="J305" s="595" t="s">
        <v>2699</v>
      </c>
      <c r="K305" s="595" t="s">
        <v>796</v>
      </c>
      <c r="L305" s="665">
        <v>240</v>
      </c>
      <c r="M305" s="665">
        <f>0.481*1000</f>
        <v>481</v>
      </c>
      <c r="N305" s="116" t="s">
        <v>797</v>
      </c>
      <c r="O305" s="595"/>
      <c r="P305" s="595"/>
      <c r="Q305" s="595" t="s">
        <v>809</v>
      </c>
      <c r="R305" s="666">
        <v>70436</v>
      </c>
      <c r="S305" s="595" t="s">
        <v>700</v>
      </c>
      <c r="T305" s="595">
        <v>0</v>
      </c>
      <c r="U305" s="116"/>
      <c r="V305" s="116" t="s">
        <v>796</v>
      </c>
      <c r="W305" s="116" t="s">
        <v>756</v>
      </c>
      <c r="X305" s="116" t="s">
        <v>811</v>
      </c>
      <c r="Y305" s="116" t="s">
        <v>806</v>
      </c>
      <c r="Z305" s="116" t="s">
        <v>801</v>
      </c>
      <c r="AA305" s="116"/>
      <c r="AB305" s="116"/>
      <c r="AC305" s="116"/>
      <c r="AD305" s="116" t="s">
        <v>797</v>
      </c>
      <c r="AE305" s="116"/>
      <c r="AF305" s="116"/>
      <c r="AG305" s="116"/>
      <c r="AH305" s="116"/>
      <c r="AI305" s="116"/>
      <c r="AJ305" s="116"/>
      <c r="AK305" s="116"/>
      <c r="AL305" s="116"/>
      <c r="AM305" s="116"/>
      <c r="AN305" s="116"/>
      <c r="AO305" s="116" t="s">
        <v>2737</v>
      </c>
      <c r="AP305" s="116" t="s">
        <v>2738</v>
      </c>
    </row>
    <row r="306" spans="1:43" s="444" customFormat="1" ht="105" customHeight="1" x14ac:dyDescent="0.2">
      <c r="A306" s="325" t="s">
        <v>16</v>
      </c>
      <c r="B306" s="325" t="s">
        <v>429</v>
      </c>
      <c r="C306" s="325" t="s">
        <v>278</v>
      </c>
      <c r="D306" s="325" t="s">
        <v>665</v>
      </c>
      <c r="E306" s="595">
        <v>3218</v>
      </c>
      <c r="F306" s="595">
        <v>1341</v>
      </c>
      <c r="G306" s="595">
        <v>54</v>
      </c>
      <c r="H306" s="595" t="s">
        <v>1585</v>
      </c>
      <c r="I306" s="109" t="s">
        <v>2161</v>
      </c>
      <c r="J306" s="595" t="s">
        <v>2699</v>
      </c>
      <c r="K306" s="595" t="s">
        <v>796</v>
      </c>
      <c r="L306" s="665">
        <v>194</v>
      </c>
      <c r="M306" s="665">
        <f>0.282*1000</f>
        <v>282</v>
      </c>
      <c r="N306" s="116" t="s">
        <v>797</v>
      </c>
      <c r="O306" s="595"/>
      <c r="P306" s="595"/>
      <c r="Q306" s="595" t="s">
        <v>809</v>
      </c>
      <c r="R306" s="666">
        <v>37425</v>
      </c>
      <c r="S306" s="595" t="s">
        <v>700</v>
      </c>
      <c r="T306" s="595">
        <v>1</v>
      </c>
      <c r="U306" s="116" t="s">
        <v>2739</v>
      </c>
      <c r="V306" s="116" t="s">
        <v>796</v>
      </c>
      <c r="W306" s="116" t="s">
        <v>756</v>
      </c>
      <c r="X306" s="116" t="s">
        <v>811</v>
      </c>
      <c r="Y306" s="116" t="s">
        <v>806</v>
      </c>
      <c r="Z306" s="116" t="s">
        <v>801</v>
      </c>
      <c r="AA306" s="116"/>
      <c r="AB306" s="116"/>
      <c r="AC306" s="116" t="s">
        <v>794</v>
      </c>
      <c r="AD306" s="116" t="s">
        <v>796</v>
      </c>
      <c r="AE306" s="116" t="s">
        <v>731</v>
      </c>
      <c r="AF306" s="116" t="s">
        <v>1586</v>
      </c>
      <c r="AG306" s="116" t="s">
        <v>1587</v>
      </c>
      <c r="AH306" s="116" t="s">
        <v>803</v>
      </c>
      <c r="AI306" s="667">
        <v>42676</v>
      </c>
      <c r="AJ306" s="667">
        <v>43647</v>
      </c>
      <c r="AK306" s="116" t="s">
        <v>2740</v>
      </c>
      <c r="AL306" s="116">
        <v>24</v>
      </c>
      <c r="AM306" s="116" t="s">
        <v>2741</v>
      </c>
      <c r="AN306" s="116" t="s">
        <v>2742</v>
      </c>
      <c r="AO306" s="116" t="s">
        <v>1588</v>
      </c>
      <c r="AP306" s="116" t="s">
        <v>1548</v>
      </c>
    </row>
    <row r="307" spans="1:43" s="313" customFormat="1" ht="112.5" x14ac:dyDescent="0.2">
      <c r="A307" s="156" t="s">
        <v>16</v>
      </c>
      <c r="B307" s="156" t="s">
        <v>433</v>
      </c>
      <c r="C307" s="156" t="s">
        <v>279</v>
      </c>
      <c r="D307" s="454" t="s">
        <v>2596</v>
      </c>
      <c r="E307" s="118">
        <v>43252</v>
      </c>
      <c r="F307" s="118">
        <v>19226</v>
      </c>
      <c r="G307" s="118">
        <v>1026</v>
      </c>
      <c r="H307" s="118" t="s">
        <v>1499</v>
      </c>
      <c r="I307" s="80" t="s">
        <v>2190</v>
      </c>
      <c r="J307" s="118" t="s">
        <v>1500</v>
      </c>
      <c r="K307" s="118" t="s">
        <v>796</v>
      </c>
      <c r="L307" s="648">
        <v>4090.7068493150687</v>
      </c>
      <c r="M307" s="121">
        <v>719.86301369863008</v>
      </c>
      <c r="N307" s="117" t="s">
        <v>796</v>
      </c>
      <c r="O307" s="118" t="s">
        <v>818</v>
      </c>
      <c r="P307" s="118" t="s">
        <v>1501</v>
      </c>
      <c r="Q307" s="118" t="s">
        <v>809</v>
      </c>
      <c r="R307" s="337">
        <v>382.8</v>
      </c>
      <c r="S307" s="118" t="s">
        <v>2179</v>
      </c>
      <c r="T307" s="118">
        <v>1</v>
      </c>
      <c r="U307" s="564" t="s">
        <v>2219</v>
      </c>
      <c r="V307" s="117" t="s">
        <v>796</v>
      </c>
      <c r="W307" s="117" t="s">
        <v>754</v>
      </c>
      <c r="X307" s="117" t="s">
        <v>811</v>
      </c>
      <c r="Y307" s="117" t="s">
        <v>805</v>
      </c>
      <c r="Z307" s="117" t="s">
        <v>796</v>
      </c>
      <c r="AA307" s="117" t="s">
        <v>778</v>
      </c>
      <c r="AB307" s="117" t="s">
        <v>786</v>
      </c>
      <c r="AC307" s="117" t="s">
        <v>791</v>
      </c>
      <c r="AD307" s="117" t="s">
        <v>797</v>
      </c>
      <c r="AE307" s="117"/>
      <c r="AF307" s="117"/>
      <c r="AG307" s="117"/>
      <c r="AH307" s="117"/>
      <c r="AI307" s="117"/>
      <c r="AJ307" s="117"/>
      <c r="AK307" s="117"/>
      <c r="AL307" s="117"/>
      <c r="AM307" s="117"/>
      <c r="AN307" s="117"/>
      <c r="AO307" s="117" t="s">
        <v>2597</v>
      </c>
      <c r="AP307" s="117" t="s">
        <v>2598</v>
      </c>
    </row>
    <row r="308" spans="1:43" ht="51" customHeight="1" x14ac:dyDescent="0.2">
      <c r="A308" s="4" t="s">
        <v>13</v>
      </c>
      <c r="B308" s="5" t="s">
        <v>434</v>
      </c>
      <c r="C308" s="71" t="s">
        <v>280</v>
      </c>
      <c r="D308" s="5" t="s">
        <v>666</v>
      </c>
      <c r="E308" s="579">
        <v>704</v>
      </c>
      <c r="F308" s="579">
        <v>261</v>
      </c>
      <c r="G308" s="579">
        <v>12</v>
      </c>
      <c r="H308" s="579" t="s">
        <v>2603</v>
      </c>
      <c r="I308" s="581" t="s">
        <v>2161</v>
      </c>
      <c r="J308" s="579" t="s">
        <v>797</v>
      </c>
      <c r="K308" s="579" t="s">
        <v>796</v>
      </c>
      <c r="L308" s="661">
        <v>80</v>
      </c>
      <c r="M308" s="580">
        <v>20</v>
      </c>
      <c r="N308" s="582" t="s">
        <v>797</v>
      </c>
      <c r="O308" s="579"/>
      <c r="P308" s="579"/>
      <c r="Q308" s="579" t="s">
        <v>2162</v>
      </c>
      <c r="R308" s="579">
        <v>30</v>
      </c>
      <c r="S308" s="579" t="s">
        <v>2179</v>
      </c>
      <c r="T308" s="579">
        <v>1</v>
      </c>
      <c r="U308" s="582">
        <v>500</v>
      </c>
      <c r="V308" s="582" t="s">
        <v>797</v>
      </c>
      <c r="W308" s="582"/>
      <c r="X308" s="582" t="s">
        <v>812</v>
      </c>
      <c r="Y308" s="582" t="s">
        <v>2171</v>
      </c>
      <c r="Z308" s="582" t="s">
        <v>801</v>
      </c>
      <c r="AA308" s="582"/>
      <c r="AB308" s="582"/>
      <c r="AC308" s="582"/>
      <c r="AD308" s="582"/>
      <c r="AE308" s="582"/>
      <c r="AF308" s="582"/>
      <c r="AG308" s="582"/>
      <c r="AH308" s="582"/>
      <c r="AI308" s="582"/>
      <c r="AJ308" s="582"/>
      <c r="AK308" s="582"/>
      <c r="AL308" s="582"/>
      <c r="AM308" s="582"/>
      <c r="AN308" s="582"/>
      <c r="AO308" s="582"/>
      <c r="AP308" s="583" t="s">
        <v>2604</v>
      </c>
    </row>
    <row r="309" spans="1:43" s="314" customFormat="1" ht="51" customHeight="1" x14ac:dyDescent="0.2">
      <c r="A309" s="71" t="s">
        <v>13</v>
      </c>
      <c r="B309" s="71" t="s">
        <v>2607</v>
      </c>
      <c r="C309" s="71" t="s">
        <v>281</v>
      </c>
      <c r="D309" s="303" t="s">
        <v>667</v>
      </c>
      <c r="E309" s="72">
        <v>1746</v>
      </c>
      <c r="F309" s="72">
        <v>0</v>
      </c>
      <c r="G309" s="72">
        <v>0</v>
      </c>
      <c r="H309" s="72" t="s">
        <v>2608</v>
      </c>
      <c r="I309" s="92" t="s">
        <v>2161</v>
      </c>
      <c r="J309" s="72"/>
      <c r="K309" s="72" t="s">
        <v>796</v>
      </c>
      <c r="L309" s="641">
        <v>221</v>
      </c>
      <c r="M309" s="74">
        <v>500</v>
      </c>
      <c r="N309" s="116" t="s">
        <v>797</v>
      </c>
      <c r="O309" s="72"/>
      <c r="P309" s="72"/>
      <c r="Q309" s="72" t="s">
        <v>2162</v>
      </c>
      <c r="R309" s="72">
        <v>12</v>
      </c>
      <c r="S309" s="72" t="s">
        <v>836</v>
      </c>
      <c r="T309" s="72">
        <v>7</v>
      </c>
      <c r="U309" s="116">
        <v>2410</v>
      </c>
      <c r="V309" s="116" t="s">
        <v>796</v>
      </c>
      <c r="W309" s="116" t="s">
        <v>2175</v>
      </c>
      <c r="X309" s="116" t="s">
        <v>812</v>
      </c>
      <c r="Y309" s="116" t="s">
        <v>2170</v>
      </c>
      <c r="Z309" s="116" t="s">
        <v>796</v>
      </c>
      <c r="AA309" s="116" t="s">
        <v>777</v>
      </c>
      <c r="AB309" s="116" t="s">
        <v>784</v>
      </c>
      <c r="AC309" s="116" t="s">
        <v>792</v>
      </c>
      <c r="AD309" s="116" t="s">
        <v>797</v>
      </c>
      <c r="AE309" s="116"/>
      <c r="AF309" s="116"/>
      <c r="AG309" s="116"/>
      <c r="AH309" s="116"/>
      <c r="AI309" s="116"/>
      <c r="AJ309" s="116"/>
      <c r="AK309" s="116"/>
      <c r="AL309" s="116"/>
      <c r="AM309" s="116"/>
      <c r="AN309" s="116"/>
      <c r="AO309" s="116"/>
      <c r="AP309" s="117" t="s">
        <v>2609</v>
      </c>
      <c r="AQ309" s="313"/>
    </row>
    <row r="310" spans="1:43" ht="51" customHeight="1" x14ac:dyDescent="0.2">
      <c r="A310" s="4" t="s">
        <v>13</v>
      </c>
      <c r="B310" s="5" t="s">
        <v>434</v>
      </c>
      <c r="C310" s="71" t="s">
        <v>282</v>
      </c>
      <c r="D310" s="5" t="s">
        <v>668</v>
      </c>
      <c r="E310" s="72">
        <v>3141</v>
      </c>
      <c r="F310" s="72"/>
      <c r="G310" s="72"/>
      <c r="H310" s="72"/>
      <c r="I310" s="92"/>
      <c r="J310" s="72"/>
      <c r="K310" s="72"/>
      <c r="L310" s="641">
        <v>176</v>
      </c>
      <c r="M310" s="74"/>
      <c r="O310" s="72"/>
      <c r="P310" s="72"/>
      <c r="Q310" s="72"/>
      <c r="R310" s="72"/>
      <c r="S310" s="72"/>
      <c r="T310" s="72"/>
    </row>
    <row r="311" spans="1:43" s="314" customFormat="1" ht="38.25" customHeight="1" x14ac:dyDescent="0.2">
      <c r="A311" s="71" t="s">
        <v>13</v>
      </c>
      <c r="B311" s="71" t="s">
        <v>414</v>
      </c>
      <c r="C311" s="71" t="s">
        <v>283</v>
      </c>
      <c r="D311" s="71" t="s">
        <v>669</v>
      </c>
      <c r="E311" s="72">
        <v>2003</v>
      </c>
      <c r="F311" s="72"/>
      <c r="G311" s="72"/>
      <c r="H311" s="72" t="s">
        <v>1853</v>
      </c>
      <c r="I311" s="92"/>
      <c r="J311" s="72"/>
      <c r="K311" s="72"/>
      <c r="L311" s="641">
        <v>0</v>
      </c>
      <c r="M311" s="74"/>
      <c r="N311" s="116"/>
      <c r="O311" s="72"/>
      <c r="P311" s="72"/>
      <c r="Q311" s="72"/>
      <c r="R311" s="72"/>
      <c r="S311" s="72"/>
      <c r="T311" s="72"/>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7"/>
      <c r="AQ311" s="313"/>
    </row>
    <row r="312" spans="1:43" s="301" customFormat="1" ht="38.25" customHeight="1" x14ac:dyDescent="0.2">
      <c r="A312" s="71" t="s">
        <v>13</v>
      </c>
      <c r="B312" s="71" t="s">
        <v>436</v>
      </c>
      <c r="C312" s="71" t="s">
        <v>284</v>
      </c>
      <c r="D312" s="162" t="s">
        <v>2322</v>
      </c>
      <c r="E312" s="140">
        <v>4979</v>
      </c>
      <c r="F312" s="74">
        <v>1865</v>
      </c>
      <c r="G312" s="74">
        <v>54</v>
      </c>
      <c r="H312" s="72" t="s">
        <v>1977</v>
      </c>
      <c r="I312" s="92" t="s">
        <v>2161</v>
      </c>
      <c r="J312" s="72"/>
      <c r="K312" s="72" t="s">
        <v>796</v>
      </c>
      <c r="L312" s="641">
        <v>634.64</v>
      </c>
      <c r="M312" s="74">
        <v>158.66</v>
      </c>
      <c r="N312" s="114" t="s">
        <v>797</v>
      </c>
      <c r="O312" s="72"/>
      <c r="P312" s="72"/>
      <c r="Q312" s="72"/>
      <c r="R312" s="72">
        <v>150</v>
      </c>
      <c r="S312" s="72" t="s">
        <v>2179</v>
      </c>
      <c r="T312" s="72">
        <v>2</v>
      </c>
      <c r="U312" s="119">
        <v>100</v>
      </c>
      <c r="V312" s="114" t="s">
        <v>796</v>
      </c>
      <c r="W312" s="119" t="s">
        <v>754</v>
      </c>
      <c r="X312" s="114" t="s">
        <v>812</v>
      </c>
      <c r="Y312" s="114" t="s">
        <v>807</v>
      </c>
      <c r="Z312" s="114" t="s">
        <v>801</v>
      </c>
      <c r="AA312" s="114"/>
      <c r="AB312" s="114"/>
      <c r="AC312" s="114"/>
      <c r="AD312" s="114"/>
      <c r="AE312" s="114"/>
      <c r="AF312" s="114"/>
      <c r="AG312" s="114"/>
      <c r="AH312" s="114"/>
      <c r="AI312" s="114"/>
      <c r="AJ312" s="114"/>
      <c r="AK312" s="114"/>
      <c r="AL312" s="114"/>
      <c r="AM312" s="114"/>
      <c r="AN312" s="114"/>
      <c r="AO312" s="114"/>
      <c r="AP312" s="115" t="s">
        <v>1978</v>
      </c>
      <c r="AQ312" s="64"/>
    </row>
    <row r="313" spans="1:43" s="314" customFormat="1" ht="51" customHeight="1" x14ac:dyDescent="0.2">
      <c r="A313" s="71" t="s">
        <v>13</v>
      </c>
      <c r="B313" s="71" t="s">
        <v>437</v>
      </c>
      <c r="C313" s="71" t="s">
        <v>285</v>
      </c>
      <c r="D313" s="71" t="s">
        <v>670</v>
      </c>
      <c r="E313" s="72">
        <v>1550</v>
      </c>
      <c r="F313" s="72">
        <v>618</v>
      </c>
      <c r="G313" s="72">
        <v>0</v>
      </c>
      <c r="H313" s="72" t="s">
        <v>2611</v>
      </c>
      <c r="I313" s="92" t="s">
        <v>2190</v>
      </c>
      <c r="J313" s="72" t="s">
        <v>797</v>
      </c>
      <c r="K313" s="72" t="s">
        <v>796</v>
      </c>
      <c r="L313" s="641">
        <v>40</v>
      </c>
      <c r="M313" s="74">
        <v>0</v>
      </c>
      <c r="N313" s="116" t="s">
        <v>797</v>
      </c>
      <c r="O313" s="72"/>
      <c r="P313" s="72"/>
      <c r="Q313" s="72" t="s">
        <v>810</v>
      </c>
      <c r="R313" s="72">
        <v>13</v>
      </c>
      <c r="S313" s="72" t="s">
        <v>701</v>
      </c>
      <c r="T313" s="72">
        <v>5</v>
      </c>
      <c r="U313" s="116">
        <v>2950</v>
      </c>
      <c r="V313" s="116" t="s">
        <v>796</v>
      </c>
      <c r="W313" s="116" t="s">
        <v>2174</v>
      </c>
      <c r="X313" s="116" t="s">
        <v>812</v>
      </c>
      <c r="Y313" s="116" t="s">
        <v>806</v>
      </c>
      <c r="Z313" s="116" t="s">
        <v>796</v>
      </c>
      <c r="AA313" s="116" t="s">
        <v>775</v>
      </c>
      <c r="AB313" s="116" t="s">
        <v>784</v>
      </c>
      <c r="AC313" s="116" t="s">
        <v>791</v>
      </c>
      <c r="AD313" s="116" t="s">
        <v>796</v>
      </c>
      <c r="AE313" s="116" t="s">
        <v>733</v>
      </c>
      <c r="AF313" s="116"/>
      <c r="AG313" s="116" t="s">
        <v>2612</v>
      </c>
      <c r="AH313" s="116"/>
      <c r="AI313" s="116" t="s">
        <v>2613</v>
      </c>
      <c r="AJ313" s="116" t="s">
        <v>2614</v>
      </c>
      <c r="AK313" s="116" t="s">
        <v>2615</v>
      </c>
      <c r="AL313" s="116">
        <v>25</v>
      </c>
      <c r="AM313" s="116">
        <v>284</v>
      </c>
      <c r="AN313" s="116">
        <v>517</v>
      </c>
      <c r="AO313" s="116"/>
      <c r="AP313" s="117"/>
      <c r="AQ313" s="313"/>
    </row>
    <row r="314" spans="1:43" s="314" customFormat="1" ht="38.25" customHeight="1" x14ac:dyDescent="0.2">
      <c r="A314" s="71" t="s">
        <v>13</v>
      </c>
      <c r="B314" s="71" t="s">
        <v>438</v>
      </c>
      <c r="C314" s="71" t="s">
        <v>285</v>
      </c>
      <c r="D314" s="71" t="s">
        <v>671</v>
      </c>
      <c r="E314" s="116">
        <v>7100</v>
      </c>
      <c r="F314" s="116">
        <v>1662</v>
      </c>
      <c r="G314" s="116">
        <v>131</v>
      </c>
      <c r="H314" s="72" t="s">
        <v>2632</v>
      </c>
      <c r="I314" s="92" t="s">
        <v>2161</v>
      </c>
      <c r="J314" s="72" t="s">
        <v>1537</v>
      </c>
      <c r="K314" s="72" t="s">
        <v>1464</v>
      </c>
      <c r="L314" s="641">
        <v>220</v>
      </c>
      <c r="M314" s="74">
        <v>40</v>
      </c>
      <c r="N314" s="116" t="s">
        <v>796</v>
      </c>
      <c r="O314" s="72" t="s">
        <v>815</v>
      </c>
      <c r="P314" s="72" t="s">
        <v>2633</v>
      </c>
      <c r="Q314" s="72" t="s">
        <v>2162</v>
      </c>
      <c r="R314" s="72">
        <v>21.57</v>
      </c>
      <c r="S314" s="72" t="s">
        <v>831</v>
      </c>
      <c r="T314" s="72">
        <v>2</v>
      </c>
      <c r="U314" s="116">
        <v>1500</v>
      </c>
      <c r="V314" s="116" t="s">
        <v>796</v>
      </c>
      <c r="W314" s="116" t="s">
        <v>756</v>
      </c>
      <c r="X314" s="116" t="s">
        <v>812</v>
      </c>
      <c r="Y314" s="116" t="s">
        <v>2171</v>
      </c>
      <c r="Z314" s="116" t="s">
        <v>796</v>
      </c>
      <c r="AA314" s="116" t="s">
        <v>775</v>
      </c>
      <c r="AB314" s="116" t="s">
        <v>786</v>
      </c>
      <c r="AC314" s="116" t="s">
        <v>791</v>
      </c>
      <c r="AD314" s="116" t="s">
        <v>796</v>
      </c>
      <c r="AE314" s="116" t="s">
        <v>733</v>
      </c>
      <c r="AF314" s="116"/>
      <c r="AG314" s="116" t="s">
        <v>2634</v>
      </c>
      <c r="AH314" s="116" t="s">
        <v>802</v>
      </c>
      <c r="AI314" s="116" t="s">
        <v>2635</v>
      </c>
      <c r="AJ314" s="116" t="s">
        <v>2636</v>
      </c>
      <c r="AK314" s="116" t="s">
        <v>2637</v>
      </c>
      <c r="AL314" s="116">
        <v>16</v>
      </c>
      <c r="AM314" s="116" t="s">
        <v>2638</v>
      </c>
      <c r="AN314" s="116">
        <v>1100</v>
      </c>
      <c r="AO314" s="116" t="s">
        <v>2639</v>
      </c>
      <c r="AP314" s="117" t="s">
        <v>2640</v>
      </c>
      <c r="AQ314" s="313"/>
    </row>
    <row r="315" spans="1:43" s="314" customFormat="1" ht="51" customHeight="1" x14ac:dyDescent="0.2">
      <c r="A315" s="71" t="s">
        <v>13</v>
      </c>
      <c r="B315" s="71" t="s">
        <v>437</v>
      </c>
      <c r="C315" s="71" t="s">
        <v>286</v>
      </c>
      <c r="D315" s="71" t="s">
        <v>2616</v>
      </c>
      <c r="E315" s="72">
        <v>3846</v>
      </c>
      <c r="F315" s="72">
        <v>3493</v>
      </c>
      <c r="G315" s="72">
        <v>289</v>
      </c>
      <c r="H315" s="72" t="s">
        <v>2617</v>
      </c>
      <c r="I315" s="92" t="s">
        <v>798</v>
      </c>
      <c r="J315" s="72" t="s">
        <v>797</v>
      </c>
      <c r="K315" s="72" t="s">
        <v>796</v>
      </c>
      <c r="L315" s="641">
        <v>700</v>
      </c>
      <c r="M315" s="74">
        <v>493</v>
      </c>
      <c r="N315" s="116" t="s">
        <v>797</v>
      </c>
      <c r="O315" s="72"/>
      <c r="P315" s="72"/>
      <c r="Q315" s="72" t="s">
        <v>810</v>
      </c>
      <c r="R315" s="72">
        <v>28</v>
      </c>
      <c r="S315" s="72" t="s">
        <v>831</v>
      </c>
      <c r="T315" s="72">
        <v>7</v>
      </c>
      <c r="U315" s="116">
        <v>5300</v>
      </c>
      <c r="V315" s="116" t="s">
        <v>797</v>
      </c>
      <c r="W315" s="116"/>
      <c r="X315" s="116" t="s">
        <v>812</v>
      </c>
      <c r="Y315" s="116" t="s">
        <v>806</v>
      </c>
      <c r="Z315" s="116" t="s">
        <v>796</v>
      </c>
      <c r="AA315" s="116" t="s">
        <v>775</v>
      </c>
      <c r="AB315" s="116" t="s">
        <v>784</v>
      </c>
      <c r="AC315" s="116" t="s">
        <v>791</v>
      </c>
      <c r="AD315" s="116"/>
      <c r="AE315" s="116"/>
      <c r="AF315" s="116"/>
      <c r="AG315" s="116"/>
      <c r="AH315" s="116"/>
      <c r="AI315" s="116"/>
      <c r="AJ315" s="116"/>
      <c r="AK315" s="116"/>
      <c r="AL315" s="116"/>
      <c r="AM315" s="116"/>
      <c r="AN315" s="116"/>
      <c r="AO315" s="116"/>
      <c r="AP315" s="117"/>
      <c r="AQ315" s="313"/>
    </row>
    <row r="316" spans="1:43" s="314" customFormat="1" ht="38.25" customHeight="1" x14ac:dyDescent="0.2">
      <c r="A316" s="71" t="s">
        <v>13</v>
      </c>
      <c r="B316" s="71" t="s">
        <v>439</v>
      </c>
      <c r="C316" s="71" t="s">
        <v>287</v>
      </c>
      <c r="D316" s="71" t="s">
        <v>672</v>
      </c>
      <c r="E316" s="72">
        <v>84342</v>
      </c>
      <c r="F316" s="72">
        <v>2694</v>
      </c>
      <c r="G316" s="72">
        <v>191</v>
      </c>
      <c r="H316" s="72"/>
      <c r="I316" s="92" t="s">
        <v>2190</v>
      </c>
      <c r="J316" s="72"/>
      <c r="K316" s="72"/>
      <c r="L316" s="641">
        <v>246.21</v>
      </c>
      <c r="M316" s="74"/>
      <c r="N316" s="116"/>
      <c r="O316" s="72"/>
      <c r="P316" s="72"/>
      <c r="Q316" s="72"/>
      <c r="R316" s="72"/>
      <c r="S316" s="72"/>
      <c r="T316" s="72"/>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7" t="s">
        <v>2620</v>
      </c>
      <c r="AQ316" s="313"/>
    </row>
    <row r="317" spans="1:43" s="314" customFormat="1" ht="38.25" customHeight="1" x14ac:dyDescent="0.2">
      <c r="A317" s="71" t="s">
        <v>13</v>
      </c>
      <c r="B317" s="71" t="s">
        <v>440</v>
      </c>
      <c r="C317" s="71" t="s">
        <v>287</v>
      </c>
      <c r="D317" s="71" t="s">
        <v>673</v>
      </c>
      <c r="E317" s="116">
        <v>678</v>
      </c>
      <c r="F317" s="573">
        <v>658</v>
      </c>
      <c r="G317" s="116">
        <v>31</v>
      </c>
      <c r="H317" s="72" t="s">
        <v>1612</v>
      </c>
      <c r="I317" s="92" t="s">
        <v>798</v>
      </c>
      <c r="J317" s="72"/>
      <c r="K317" s="72"/>
      <c r="L317" s="662">
        <v>161</v>
      </c>
      <c r="M317" s="572">
        <v>8</v>
      </c>
      <c r="N317" s="116"/>
      <c r="O317" s="72"/>
      <c r="P317" s="72"/>
      <c r="Q317" s="72" t="s">
        <v>810</v>
      </c>
      <c r="R317" s="72">
        <v>10</v>
      </c>
      <c r="S317" s="72" t="s">
        <v>700</v>
      </c>
      <c r="T317" s="72"/>
      <c r="U317" s="116"/>
      <c r="V317" s="116"/>
      <c r="W317" s="116"/>
      <c r="X317" s="116" t="s">
        <v>812</v>
      </c>
      <c r="Y317" s="116"/>
      <c r="Z317" s="116"/>
      <c r="AA317" s="116"/>
      <c r="AB317" s="116"/>
      <c r="AC317" s="116"/>
      <c r="AD317" s="116"/>
      <c r="AE317" s="116"/>
      <c r="AF317" s="116"/>
      <c r="AG317" s="116"/>
      <c r="AH317" s="116"/>
      <c r="AI317" s="116"/>
      <c r="AJ317" s="116"/>
      <c r="AK317" s="116"/>
      <c r="AL317" s="116"/>
      <c r="AM317" s="116"/>
      <c r="AN317" s="116"/>
      <c r="AO317" s="116"/>
      <c r="AP317" s="117" t="s">
        <v>1613</v>
      </c>
      <c r="AQ317" s="313"/>
    </row>
    <row r="318" spans="1:43" s="314" customFormat="1" ht="102" x14ac:dyDescent="0.2">
      <c r="A318" s="71" t="s">
        <v>13</v>
      </c>
      <c r="B318" s="71" t="s">
        <v>441</v>
      </c>
      <c r="C318" s="71" t="s">
        <v>287</v>
      </c>
      <c r="D318" s="303" t="s">
        <v>2323</v>
      </c>
      <c r="E318" s="141">
        <v>37613</v>
      </c>
      <c r="F318" s="141">
        <v>34490</v>
      </c>
      <c r="G318" s="141">
        <v>3123</v>
      </c>
      <c r="H318" s="72" t="s">
        <v>2220</v>
      </c>
      <c r="I318" s="92" t="s">
        <v>2161</v>
      </c>
      <c r="J318" s="72" t="s">
        <v>2043</v>
      </c>
      <c r="K318" s="72" t="s">
        <v>796</v>
      </c>
      <c r="L318" s="641">
        <v>12613</v>
      </c>
      <c r="M318" s="72">
        <v>3383</v>
      </c>
      <c r="N318" s="116" t="s">
        <v>797</v>
      </c>
      <c r="O318" s="72"/>
      <c r="P318" s="72"/>
      <c r="Q318" s="72" t="s">
        <v>809</v>
      </c>
      <c r="R318" s="146">
        <v>321.10000000000002</v>
      </c>
      <c r="S318" s="72" t="s">
        <v>2192</v>
      </c>
      <c r="T318" s="72">
        <v>6</v>
      </c>
      <c r="U318" s="116">
        <v>18330</v>
      </c>
      <c r="V318" s="116" t="s">
        <v>796</v>
      </c>
      <c r="W318" s="116" t="s">
        <v>754</v>
      </c>
      <c r="X318" s="116" t="s">
        <v>811</v>
      </c>
      <c r="Y318" s="116" t="s">
        <v>805</v>
      </c>
      <c r="Z318" s="116" t="s">
        <v>796</v>
      </c>
      <c r="AA318" s="116" t="s">
        <v>775</v>
      </c>
      <c r="AB318" s="116" t="s">
        <v>786</v>
      </c>
      <c r="AC318" s="116" t="s">
        <v>792</v>
      </c>
      <c r="AD318" s="116" t="s">
        <v>797</v>
      </c>
      <c r="AE318" s="116"/>
      <c r="AF318" s="116"/>
      <c r="AG318" s="116"/>
      <c r="AH318" s="116"/>
      <c r="AI318" s="116"/>
      <c r="AJ318" s="116"/>
      <c r="AK318" s="116"/>
      <c r="AL318" s="116"/>
      <c r="AM318" s="116"/>
      <c r="AN318" s="116"/>
      <c r="AO318" s="116"/>
      <c r="AP318" s="72" t="s">
        <v>2044</v>
      </c>
      <c r="AQ318" s="313"/>
    </row>
    <row r="319" spans="1:43" s="314" customFormat="1" ht="51" customHeight="1" x14ac:dyDescent="0.2">
      <c r="A319" s="71" t="s">
        <v>13</v>
      </c>
      <c r="B319" s="71" t="s">
        <v>1756</v>
      </c>
      <c r="C319" s="71" t="s">
        <v>288</v>
      </c>
      <c r="D319" s="303" t="s">
        <v>674</v>
      </c>
      <c r="E319" s="72">
        <v>17143</v>
      </c>
      <c r="F319" s="72">
        <v>11431</v>
      </c>
      <c r="G319" s="72">
        <v>1092</v>
      </c>
      <c r="H319" s="72" t="s">
        <v>1757</v>
      </c>
      <c r="I319" s="92" t="s">
        <v>2161</v>
      </c>
      <c r="J319" s="72" t="s">
        <v>1403</v>
      </c>
      <c r="K319" s="72" t="s">
        <v>1403</v>
      </c>
      <c r="L319" s="641">
        <v>3094</v>
      </c>
      <c r="M319" s="74">
        <v>1867</v>
      </c>
      <c r="N319" s="116"/>
      <c r="O319" s="72"/>
      <c r="P319" s="72" t="s">
        <v>1758</v>
      </c>
      <c r="Q319" s="72" t="s">
        <v>810</v>
      </c>
      <c r="R319" s="72">
        <v>195</v>
      </c>
      <c r="S319" s="72" t="s">
        <v>2179</v>
      </c>
      <c r="T319" s="72">
        <v>4</v>
      </c>
      <c r="U319" s="116">
        <v>5550</v>
      </c>
      <c r="V319" s="116" t="s">
        <v>1403</v>
      </c>
      <c r="W319" s="116" t="s">
        <v>754</v>
      </c>
      <c r="X319" s="116" t="s">
        <v>812</v>
      </c>
      <c r="Y319" s="116" t="s">
        <v>806</v>
      </c>
      <c r="Z319" s="116" t="s">
        <v>796</v>
      </c>
      <c r="AA319" s="116" t="s">
        <v>778</v>
      </c>
      <c r="AB319" s="116" t="s">
        <v>788</v>
      </c>
      <c r="AC319" s="116" t="s">
        <v>792</v>
      </c>
      <c r="AD319" s="116" t="s">
        <v>797</v>
      </c>
      <c r="AE319" s="116"/>
      <c r="AF319" s="116"/>
      <c r="AG319" s="116"/>
      <c r="AH319" s="116"/>
      <c r="AI319" s="116"/>
      <c r="AJ319" s="116"/>
      <c r="AK319" s="116"/>
      <c r="AL319" s="116"/>
      <c r="AM319" s="116"/>
      <c r="AN319" s="116"/>
      <c r="AO319" s="116" t="s">
        <v>1759</v>
      </c>
      <c r="AP319" s="117"/>
      <c r="AQ319" s="313"/>
    </row>
    <row r="320" spans="1:43" s="314" customFormat="1" ht="38.25" customHeight="1" x14ac:dyDescent="0.2">
      <c r="A320" s="71" t="s">
        <v>13</v>
      </c>
      <c r="B320" s="71" t="s">
        <v>443</v>
      </c>
      <c r="C320" s="71" t="s">
        <v>289</v>
      </c>
      <c r="D320" s="71" t="s">
        <v>675</v>
      </c>
      <c r="E320" s="72">
        <v>2055</v>
      </c>
      <c r="F320" s="72">
        <v>685</v>
      </c>
      <c r="G320" s="72"/>
      <c r="H320" s="72" t="s">
        <v>2623</v>
      </c>
      <c r="I320" s="92" t="s">
        <v>2190</v>
      </c>
      <c r="J320" s="72"/>
      <c r="K320" s="72" t="s">
        <v>796</v>
      </c>
      <c r="L320" s="641">
        <v>330</v>
      </c>
      <c r="M320" s="74"/>
      <c r="N320" s="116"/>
      <c r="O320" s="72"/>
      <c r="P320" s="72"/>
      <c r="Q320" s="72" t="s">
        <v>809</v>
      </c>
      <c r="R320" s="72">
        <v>15</v>
      </c>
      <c r="S320" s="72" t="s">
        <v>830</v>
      </c>
      <c r="T320" s="72" t="s">
        <v>2624</v>
      </c>
      <c r="U320" s="116" t="s">
        <v>2625</v>
      </c>
      <c r="V320" s="116" t="s">
        <v>796</v>
      </c>
      <c r="W320" s="116"/>
      <c r="X320" s="116"/>
      <c r="Y320" s="116"/>
      <c r="Z320" s="116"/>
      <c r="AA320" s="116"/>
      <c r="AB320" s="116"/>
      <c r="AC320" s="116"/>
      <c r="AD320" s="116"/>
      <c r="AE320" s="116"/>
      <c r="AF320" s="116"/>
      <c r="AG320" s="116"/>
      <c r="AH320" s="116"/>
      <c r="AI320" s="116"/>
      <c r="AJ320" s="116"/>
      <c r="AK320" s="116"/>
      <c r="AL320" s="116"/>
      <c r="AM320" s="116"/>
      <c r="AN320" s="116"/>
      <c r="AO320" s="116"/>
      <c r="AP320" s="117"/>
      <c r="AQ320" s="313"/>
    </row>
    <row r="321" spans="1:43" s="314" customFormat="1" ht="63.75" x14ac:dyDescent="0.2">
      <c r="A321" s="71" t="s">
        <v>13</v>
      </c>
      <c r="B321" s="71" t="s">
        <v>441</v>
      </c>
      <c r="C321" s="71" t="s">
        <v>289</v>
      </c>
      <c r="D321" s="303" t="s">
        <v>2324</v>
      </c>
      <c r="E321" s="141">
        <v>6398</v>
      </c>
      <c r="F321" s="141">
        <v>6063</v>
      </c>
      <c r="G321" s="116">
        <v>335</v>
      </c>
      <c r="H321" s="72" t="s">
        <v>2221</v>
      </c>
      <c r="I321" s="92" t="s">
        <v>2161</v>
      </c>
      <c r="J321" s="72" t="s">
        <v>2045</v>
      </c>
      <c r="K321" s="72" t="s">
        <v>796</v>
      </c>
      <c r="L321" s="641">
        <v>1382</v>
      </c>
      <c r="M321" s="72">
        <v>840</v>
      </c>
      <c r="N321" s="116" t="s">
        <v>797</v>
      </c>
      <c r="O321" s="72"/>
      <c r="P321" s="72"/>
      <c r="Q321" s="72" t="s">
        <v>809</v>
      </c>
      <c r="R321" s="146">
        <v>184.2</v>
      </c>
      <c r="S321" s="72" t="s">
        <v>2192</v>
      </c>
      <c r="T321" s="72">
        <v>2</v>
      </c>
      <c r="U321" s="116">
        <v>1200</v>
      </c>
      <c r="V321" s="116" t="s">
        <v>796</v>
      </c>
      <c r="W321" s="116" t="s">
        <v>754</v>
      </c>
      <c r="X321" s="116" t="s">
        <v>811</v>
      </c>
      <c r="Y321" s="116" t="s">
        <v>805</v>
      </c>
      <c r="Z321" s="116" t="s">
        <v>796</v>
      </c>
      <c r="AA321" s="116" t="s">
        <v>777</v>
      </c>
      <c r="AB321" s="116" t="s">
        <v>777</v>
      </c>
      <c r="AC321" s="116" t="s">
        <v>791</v>
      </c>
      <c r="AD321" s="116" t="s">
        <v>797</v>
      </c>
      <c r="AE321" s="116"/>
      <c r="AF321" s="116"/>
      <c r="AG321" s="116"/>
      <c r="AH321" s="116"/>
      <c r="AI321" s="116"/>
      <c r="AJ321" s="116"/>
      <c r="AK321" s="116"/>
      <c r="AL321" s="116"/>
      <c r="AM321" s="116"/>
      <c r="AN321" s="116"/>
      <c r="AO321" s="116"/>
      <c r="AP321" s="72" t="s">
        <v>2046</v>
      </c>
      <c r="AQ321" s="313"/>
    </row>
    <row r="322" spans="1:43" s="314" customFormat="1" ht="102" x14ac:dyDescent="0.2">
      <c r="A322" s="71" t="s">
        <v>13</v>
      </c>
      <c r="B322" s="71" t="s">
        <v>441</v>
      </c>
      <c r="C322" s="71" t="s">
        <v>290</v>
      </c>
      <c r="D322" s="303" t="s">
        <v>676</v>
      </c>
      <c r="E322" s="72">
        <v>12253</v>
      </c>
      <c r="F322" s="72">
        <v>11788</v>
      </c>
      <c r="G322" s="72">
        <v>465</v>
      </c>
      <c r="H322" s="72" t="s">
        <v>2047</v>
      </c>
      <c r="I322" s="92" t="s">
        <v>2161</v>
      </c>
      <c r="J322" s="72" t="s">
        <v>2048</v>
      </c>
      <c r="K322" s="72" t="s">
        <v>796</v>
      </c>
      <c r="L322" s="641">
        <v>4603</v>
      </c>
      <c r="M322" s="72">
        <v>567</v>
      </c>
      <c r="N322" s="116" t="s">
        <v>797</v>
      </c>
      <c r="O322" s="72"/>
      <c r="P322" s="72"/>
      <c r="Q322" s="72" t="s">
        <v>810</v>
      </c>
      <c r="R322" s="146">
        <v>545.4</v>
      </c>
      <c r="S322" s="72" t="s">
        <v>2192</v>
      </c>
      <c r="T322" s="72">
        <v>22</v>
      </c>
      <c r="U322" s="116">
        <v>18810</v>
      </c>
      <c r="V322" s="116" t="s">
        <v>796</v>
      </c>
      <c r="W322" s="116" t="s">
        <v>754</v>
      </c>
      <c r="X322" s="116" t="s">
        <v>811</v>
      </c>
      <c r="Y322" s="116" t="s">
        <v>805</v>
      </c>
      <c r="Z322" s="116" t="s">
        <v>796</v>
      </c>
      <c r="AA322" s="116" t="s">
        <v>773</v>
      </c>
      <c r="AB322" s="116" t="s">
        <v>788</v>
      </c>
      <c r="AC322" s="116" t="s">
        <v>794</v>
      </c>
      <c r="AD322" s="116" t="s">
        <v>797</v>
      </c>
      <c r="AE322" s="116"/>
      <c r="AF322" s="571"/>
      <c r="AG322" s="116"/>
      <c r="AH322" s="116"/>
      <c r="AI322" s="116"/>
      <c r="AJ322" s="116"/>
      <c r="AK322" s="116"/>
      <c r="AL322" s="116"/>
      <c r="AM322" s="116"/>
      <c r="AN322" s="116"/>
      <c r="AO322" s="116"/>
      <c r="AP322" s="72" t="s">
        <v>2049</v>
      </c>
      <c r="AQ322" s="313"/>
    </row>
    <row r="323" spans="1:43" s="301" customFormat="1" ht="37.5" customHeight="1" x14ac:dyDescent="0.2">
      <c r="A323" s="71" t="s">
        <v>13</v>
      </c>
      <c r="B323" s="71" t="s">
        <v>442</v>
      </c>
      <c r="C323" s="116" t="s">
        <v>290</v>
      </c>
      <c r="D323" s="162" t="s">
        <v>2325</v>
      </c>
      <c r="E323" s="142">
        <v>6928</v>
      </c>
      <c r="F323" s="93">
        <v>2731</v>
      </c>
      <c r="G323" s="93">
        <v>231</v>
      </c>
      <c r="H323" s="72" t="s">
        <v>1979</v>
      </c>
      <c r="I323" s="92" t="s">
        <v>2161</v>
      </c>
      <c r="J323" s="72"/>
      <c r="K323" s="72" t="s">
        <v>796</v>
      </c>
      <c r="L323" s="641">
        <v>468</v>
      </c>
      <c r="M323" s="74">
        <v>116</v>
      </c>
      <c r="N323" s="114" t="s">
        <v>797</v>
      </c>
      <c r="O323" s="72"/>
      <c r="P323" s="72"/>
      <c r="Q323" s="72"/>
      <c r="R323" s="72">
        <v>200</v>
      </c>
      <c r="S323" s="72" t="s">
        <v>2179</v>
      </c>
      <c r="T323" s="72">
        <v>7</v>
      </c>
      <c r="U323" s="119">
        <v>2000</v>
      </c>
      <c r="V323" s="114" t="s">
        <v>796</v>
      </c>
      <c r="W323" s="119" t="s">
        <v>754</v>
      </c>
      <c r="X323" s="114" t="s">
        <v>812</v>
      </c>
      <c r="Y323" s="114" t="s">
        <v>807</v>
      </c>
      <c r="Z323" s="114" t="s">
        <v>801</v>
      </c>
      <c r="AA323" s="114"/>
      <c r="AB323" s="114"/>
      <c r="AC323" s="114"/>
      <c r="AD323" s="114"/>
      <c r="AE323" s="114"/>
      <c r="AF323" s="114"/>
      <c r="AG323" s="114"/>
      <c r="AH323" s="114"/>
      <c r="AI323" s="114"/>
      <c r="AJ323" s="114"/>
      <c r="AK323" s="114"/>
      <c r="AL323" s="114"/>
      <c r="AM323" s="114"/>
      <c r="AN323" s="114"/>
      <c r="AO323" s="114"/>
      <c r="AP323" s="115"/>
      <c r="AQ323" s="64"/>
    </row>
    <row r="324" spans="1:43" s="314" customFormat="1" ht="51" customHeight="1" x14ac:dyDescent="0.2">
      <c r="A324" s="71" t="s">
        <v>1</v>
      </c>
      <c r="B324" s="71" t="s">
        <v>448</v>
      </c>
      <c r="C324" s="71" t="s">
        <v>291</v>
      </c>
      <c r="D324" s="71" t="s">
        <v>677</v>
      </c>
      <c r="E324" s="72">
        <v>6632</v>
      </c>
      <c r="F324" s="72">
        <v>2383</v>
      </c>
      <c r="G324" s="72">
        <v>62</v>
      </c>
      <c r="H324" s="72"/>
      <c r="I324" s="92" t="s">
        <v>2161</v>
      </c>
      <c r="J324" s="72"/>
      <c r="K324" s="72" t="s">
        <v>796</v>
      </c>
      <c r="L324" s="641">
        <v>748.58</v>
      </c>
      <c r="M324" s="74">
        <v>71.45</v>
      </c>
      <c r="N324" s="116" t="s">
        <v>796</v>
      </c>
      <c r="O324" s="72" t="s">
        <v>823</v>
      </c>
      <c r="P324" s="72"/>
      <c r="Q324" s="72" t="s">
        <v>2162</v>
      </c>
      <c r="R324" s="72">
        <v>39</v>
      </c>
      <c r="S324" s="72" t="s">
        <v>831</v>
      </c>
      <c r="T324" s="72">
        <v>2</v>
      </c>
      <c r="U324" s="116">
        <v>400</v>
      </c>
      <c r="V324" s="116" t="s">
        <v>796</v>
      </c>
      <c r="W324" s="116" t="s">
        <v>756</v>
      </c>
      <c r="X324" s="116" t="s">
        <v>812</v>
      </c>
      <c r="Y324" s="116" t="s">
        <v>806</v>
      </c>
      <c r="Z324" s="116" t="s">
        <v>796</v>
      </c>
      <c r="AA324" s="116"/>
      <c r="AB324" s="116"/>
      <c r="AC324" s="116"/>
      <c r="AD324" s="116"/>
      <c r="AE324" s="116"/>
      <c r="AF324" s="116"/>
      <c r="AG324" s="116"/>
      <c r="AH324" s="116"/>
      <c r="AI324" s="116"/>
      <c r="AJ324" s="116"/>
      <c r="AK324" s="116"/>
      <c r="AL324" s="116"/>
      <c r="AM324" s="116"/>
      <c r="AN324" s="116"/>
      <c r="AO324" s="116"/>
      <c r="AP324" s="117"/>
      <c r="AQ324" s="313"/>
    </row>
    <row r="325" spans="1:43" s="314" customFormat="1" ht="93" customHeight="1" x14ac:dyDescent="0.2">
      <c r="A325" s="71" t="s">
        <v>1</v>
      </c>
      <c r="B325" s="71" t="s">
        <v>445</v>
      </c>
      <c r="C325" s="71" t="s">
        <v>292</v>
      </c>
      <c r="D325" s="71" t="s">
        <v>2326</v>
      </c>
      <c r="E325" s="72">
        <v>7928</v>
      </c>
      <c r="F325" s="72">
        <v>1719</v>
      </c>
      <c r="G325" s="72">
        <v>168</v>
      </c>
      <c r="H325" s="72" t="s">
        <v>1713</v>
      </c>
      <c r="I325" s="92" t="s">
        <v>2161</v>
      </c>
      <c r="J325" s="72" t="s">
        <v>1464</v>
      </c>
      <c r="K325" s="72" t="s">
        <v>1464</v>
      </c>
      <c r="L325" s="641">
        <v>563.99</v>
      </c>
      <c r="M325" s="74">
        <v>303.68</v>
      </c>
      <c r="N325" s="116" t="s">
        <v>796</v>
      </c>
      <c r="O325" s="72" t="s">
        <v>817</v>
      </c>
      <c r="P325" s="72"/>
      <c r="Q325" s="72" t="s">
        <v>810</v>
      </c>
      <c r="R325" s="146">
        <v>73.2</v>
      </c>
      <c r="S325" s="72" t="s">
        <v>2179</v>
      </c>
      <c r="T325" s="72">
        <v>1</v>
      </c>
      <c r="U325" s="116" t="s">
        <v>1714</v>
      </c>
      <c r="V325" s="116" t="s">
        <v>796</v>
      </c>
      <c r="W325" s="116" t="s">
        <v>756</v>
      </c>
      <c r="X325" s="116" t="s">
        <v>813</v>
      </c>
      <c r="Y325" s="116" t="s">
        <v>806</v>
      </c>
      <c r="Z325" s="116" t="s">
        <v>796</v>
      </c>
      <c r="AA325" s="116" t="s">
        <v>775</v>
      </c>
      <c r="AB325" s="116" t="s">
        <v>784</v>
      </c>
      <c r="AC325" s="116" t="s">
        <v>792</v>
      </c>
      <c r="AD325" s="116" t="s">
        <v>797</v>
      </c>
      <c r="AE325" s="116"/>
      <c r="AF325" s="116"/>
      <c r="AG325" s="116"/>
      <c r="AH325" s="116"/>
      <c r="AI325" s="116"/>
      <c r="AJ325" s="116"/>
      <c r="AK325" s="116"/>
      <c r="AL325" s="116"/>
      <c r="AM325" s="116"/>
      <c r="AN325" s="116"/>
      <c r="AO325" s="116"/>
      <c r="AP325" s="117" t="s">
        <v>1715</v>
      </c>
      <c r="AQ325" s="313"/>
    </row>
    <row r="326" spans="1:43" ht="63.75" customHeight="1" x14ac:dyDescent="0.2">
      <c r="A326" s="82" t="s">
        <v>1</v>
      </c>
      <c r="B326" s="162" t="s">
        <v>2329</v>
      </c>
      <c r="C326" s="82" t="s">
        <v>293</v>
      </c>
      <c r="D326" s="82" t="s">
        <v>2328</v>
      </c>
      <c r="E326" s="72">
        <v>480</v>
      </c>
      <c r="F326" s="72">
        <v>92</v>
      </c>
      <c r="G326" s="72">
        <v>9</v>
      </c>
      <c r="H326" s="72" t="s">
        <v>1716</v>
      </c>
      <c r="I326" s="92" t="s">
        <v>2161</v>
      </c>
      <c r="J326" s="72" t="s">
        <v>1464</v>
      </c>
      <c r="K326" s="72" t="s">
        <v>1464</v>
      </c>
      <c r="L326" s="641">
        <v>34.15</v>
      </c>
      <c r="M326" s="74">
        <v>5.85</v>
      </c>
      <c r="N326" s="114" t="s">
        <v>796</v>
      </c>
      <c r="O326" s="72" t="s">
        <v>817</v>
      </c>
      <c r="P326" s="72"/>
      <c r="Q326" s="72" t="s">
        <v>809</v>
      </c>
      <c r="R326" s="146">
        <v>10.4</v>
      </c>
      <c r="S326" s="72" t="s">
        <v>701</v>
      </c>
      <c r="T326" s="72">
        <v>1</v>
      </c>
      <c r="U326" s="114" t="s">
        <v>1717</v>
      </c>
      <c r="V326" s="114" t="s">
        <v>796</v>
      </c>
      <c r="W326" s="114" t="s">
        <v>756</v>
      </c>
      <c r="X326" s="114" t="s">
        <v>813</v>
      </c>
      <c r="Y326" s="114" t="s">
        <v>806</v>
      </c>
      <c r="Z326" s="114" t="s">
        <v>801</v>
      </c>
      <c r="AD326" s="114" t="s">
        <v>797</v>
      </c>
    </row>
    <row r="327" spans="1:43" s="314" customFormat="1" ht="63.75" customHeight="1" x14ac:dyDescent="0.2">
      <c r="A327" s="71" t="s">
        <v>1</v>
      </c>
      <c r="B327" s="71" t="s">
        <v>445</v>
      </c>
      <c r="C327" s="71" t="s">
        <v>294</v>
      </c>
      <c r="D327" s="71" t="s">
        <v>2330</v>
      </c>
      <c r="E327" s="72">
        <v>1809</v>
      </c>
      <c r="F327" s="72">
        <v>66</v>
      </c>
      <c r="G327" s="72">
        <v>33</v>
      </c>
      <c r="H327" s="72" t="s">
        <v>1718</v>
      </c>
      <c r="I327" s="92" t="s">
        <v>2161</v>
      </c>
      <c r="J327" s="72" t="s">
        <v>1464</v>
      </c>
      <c r="K327" s="72" t="s">
        <v>1464</v>
      </c>
      <c r="L327" s="641">
        <v>128.69</v>
      </c>
      <c r="M327" s="74">
        <v>41.25</v>
      </c>
      <c r="N327" s="116" t="s">
        <v>796</v>
      </c>
      <c r="O327" s="72" t="s">
        <v>817</v>
      </c>
      <c r="P327" s="72"/>
      <c r="Q327" s="72" t="s">
        <v>809</v>
      </c>
      <c r="R327" s="146">
        <v>6.3</v>
      </c>
      <c r="S327" s="72" t="s">
        <v>2180</v>
      </c>
      <c r="T327" s="72">
        <v>1</v>
      </c>
      <c r="U327" s="116" t="s">
        <v>1719</v>
      </c>
      <c r="V327" s="116" t="s">
        <v>796</v>
      </c>
      <c r="W327" s="116" t="s">
        <v>756</v>
      </c>
      <c r="X327" s="116" t="s">
        <v>813</v>
      </c>
      <c r="Y327" s="116" t="s">
        <v>806</v>
      </c>
      <c r="Z327" s="116" t="s">
        <v>796</v>
      </c>
      <c r="AA327" s="116" t="s">
        <v>774</v>
      </c>
      <c r="AB327" s="116" t="s">
        <v>780</v>
      </c>
      <c r="AC327" s="116" t="s">
        <v>793</v>
      </c>
      <c r="AD327" s="116" t="s">
        <v>797</v>
      </c>
      <c r="AE327" s="116"/>
      <c r="AF327" s="116"/>
      <c r="AG327" s="116"/>
      <c r="AH327" s="116"/>
      <c r="AI327" s="116"/>
      <c r="AJ327" s="116"/>
      <c r="AK327" s="116"/>
      <c r="AL327" s="116"/>
      <c r="AM327" s="116"/>
      <c r="AN327" s="116"/>
      <c r="AO327" s="116"/>
      <c r="AP327" s="117"/>
      <c r="AQ327" s="313"/>
    </row>
    <row r="328" spans="1:43" s="322" customFormat="1" ht="63.75" customHeight="1" x14ac:dyDescent="0.2">
      <c r="A328" s="71" t="s">
        <v>1</v>
      </c>
      <c r="B328" s="60" t="s">
        <v>445</v>
      </c>
      <c r="C328" s="60" t="s">
        <v>446</v>
      </c>
      <c r="D328" s="60" t="s">
        <v>2331</v>
      </c>
      <c r="E328" s="80">
        <v>864</v>
      </c>
      <c r="F328" s="80">
        <v>302</v>
      </c>
      <c r="G328" s="80">
        <v>6</v>
      </c>
      <c r="H328" s="80" t="s">
        <v>2662</v>
      </c>
      <c r="I328" s="80" t="s">
        <v>2190</v>
      </c>
      <c r="J328" s="80" t="s">
        <v>1464</v>
      </c>
      <c r="K328" s="80" t="s">
        <v>1464</v>
      </c>
      <c r="L328" s="644">
        <v>205</v>
      </c>
      <c r="M328" s="81">
        <v>1</v>
      </c>
      <c r="N328" s="117" t="s">
        <v>1464</v>
      </c>
      <c r="O328" s="80" t="s">
        <v>824</v>
      </c>
      <c r="P328" s="80"/>
      <c r="Q328" s="80" t="s">
        <v>2162</v>
      </c>
      <c r="R328" s="80">
        <v>8</v>
      </c>
      <c r="S328" s="80" t="s">
        <v>836</v>
      </c>
      <c r="T328" s="80">
        <v>1</v>
      </c>
      <c r="U328" s="117">
        <v>100</v>
      </c>
      <c r="V328" s="117" t="s">
        <v>796</v>
      </c>
      <c r="W328" s="117" t="s">
        <v>756</v>
      </c>
      <c r="X328" s="116" t="s">
        <v>812</v>
      </c>
      <c r="Y328" s="117" t="s">
        <v>806</v>
      </c>
      <c r="Z328" s="117" t="s">
        <v>796</v>
      </c>
      <c r="AA328" s="117" t="s">
        <v>775</v>
      </c>
      <c r="AB328" s="117" t="s">
        <v>784</v>
      </c>
      <c r="AC328" s="117" t="s">
        <v>792</v>
      </c>
      <c r="AD328" s="117" t="s">
        <v>797</v>
      </c>
      <c r="AE328" s="117"/>
      <c r="AF328" s="117"/>
      <c r="AG328" s="117"/>
      <c r="AH328" s="117"/>
      <c r="AI328" s="117"/>
      <c r="AJ328" s="117"/>
      <c r="AK328" s="117"/>
      <c r="AL328" s="117"/>
      <c r="AM328" s="117"/>
      <c r="AN328" s="117"/>
      <c r="AO328" s="117"/>
      <c r="AP328" s="117"/>
    </row>
    <row r="329" spans="1:43" s="314" customFormat="1" ht="117" customHeight="1" x14ac:dyDescent="0.2">
      <c r="A329" s="71" t="s">
        <v>1</v>
      </c>
      <c r="B329" s="71" t="s">
        <v>445</v>
      </c>
      <c r="C329" s="71" t="s">
        <v>295</v>
      </c>
      <c r="D329" s="303" t="s">
        <v>678</v>
      </c>
      <c r="E329" s="72">
        <v>29017</v>
      </c>
      <c r="F329" s="72">
        <v>10911</v>
      </c>
      <c r="G329" s="72">
        <v>598</v>
      </c>
      <c r="H329" s="72" t="s">
        <v>1711</v>
      </c>
      <c r="I329" s="92" t="s">
        <v>2161</v>
      </c>
      <c r="J329" s="72" t="s">
        <v>1712</v>
      </c>
      <c r="K329" s="72" t="s">
        <v>1712</v>
      </c>
      <c r="L329" s="641">
        <v>2288.81</v>
      </c>
      <c r="M329" s="74">
        <v>503</v>
      </c>
      <c r="N329" s="118"/>
      <c r="O329" s="72"/>
      <c r="P329" s="72"/>
      <c r="Q329" s="72" t="s">
        <v>810</v>
      </c>
      <c r="R329" s="72">
        <v>282</v>
      </c>
      <c r="S329" s="72" t="s">
        <v>831</v>
      </c>
      <c r="T329" s="72">
        <v>2</v>
      </c>
      <c r="U329" s="116">
        <v>1000</v>
      </c>
      <c r="V329" s="116" t="s">
        <v>797</v>
      </c>
      <c r="W329" s="116"/>
      <c r="X329" s="116" t="s">
        <v>813</v>
      </c>
      <c r="Y329" s="116" t="s">
        <v>806</v>
      </c>
      <c r="Z329" s="116" t="s">
        <v>801</v>
      </c>
      <c r="AA329" s="116"/>
      <c r="AB329" s="116"/>
      <c r="AC329" s="116"/>
      <c r="AD329" s="116"/>
      <c r="AE329" s="116"/>
      <c r="AF329" s="116"/>
      <c r="AG329" s="116"/>
      <c r="AH329" s="116"/>
      <c r="AI329" s="116"/>
      <c r="AJ329" s="116"/>
      <c r="AK329" s="116"/>
      <c r="AL329" s="116"/>
      <c r="AM329" s="116"/>
      <c r="AN329" s="116"/>
      <c r="AO329" s="116"/>
      <c r="AP329" s="117"/>
      <c r="AQ329" s="313"/>
    </row>
    <row r="330" spans="1:43" s="314" customFormat="1" ht="63.75" x14ac:dyDescent="0.2">
      <c r="A330" s="71" t="s">
        <v>1</v>
      </c>
      <c r="B330" s="71" t="s">
        <v>445</v>
      </c>
      <c r="C330" s="71" t="s">
        <v>296</v>
      </c>
      <c r="D330" s="71" t="s">
        <v>2333</v>
      </c>
      <c r="E330" s="72">
        <v>934</v>
      </c>
      <c r="F330" s="72">
        <v>258</v>
      </c>
      <c r="G330" s="72">
        <v>17</v>
      </c>
      <c r="H330" s="72" t="s">
        <v>1720</v>
      </c>
      <c r="I330" s="92" t="s">
        <v>2161</v>
      </c>
      <c r="J330" s="72" t="s">
        <v>1464</v>
      </c>
      <c r="K330" s="72" t="s">
        <v>796</v>
      </c>
      <c r="L330" s="641">
        <v>66.44</v>
      </c>
      <c r="M330" s="74">
        <v>6</v>
      </c>
      <c r="N330" s="116" t="s">
        <v>796</v>
      </c>
      <c r="O330" s="72" t="s">
        <v>817</v>
      </c>
      <c r="P330" s="72"/>
      <c r="Q330" s="72" t="s">
        <v>809</v>
      </c>
      <c r="R330" s="146">
        <v>5.2</v>
      </c>
      <c r="S330" s="72" t="s">
        <v>2179</v>
      </c>
      <c r="T330" s="72">
        <v>1</v>
      </c>
      <c r="U330" s="116" t="s">
        <v>1721</v>
      </c>
      <c r="V330" s="116" t="s">
        <v>796</v>
      </c>
      <c r="W330" s="116" t="s">
        <v>756</v>
      </c>
      <c r="X330" s="116" t="s">
        <v>813</v>
      </c>
      <c r="Y330" s="116" t="s">
        <v>806</v>
      </c>
      <c r="Z330" s="116" t="s">
        <v>796</v>
      </c>
      <c r="AA330" s="116" t="s">
        <v>779</v>
      </c>
      <c r="AB330" s="116" t="s">
        <v>777</v>
      </c>
      <c r="AC330" s="116" t="s">
        <v>791</v>
      </c>
      <c r="AD330" s="116" t="s">
        <v>797</v>
      </c>
      <c r="AE330" s="116"/>
      <c r="AF330" s="116"/>
      <c r="AG330" s="116"/>
      <c r="AH330" s="116"/>
      <c r="AI330" s="116"/>
      <c r="AJ330" s="116"/>
      <c r="AK330" s="116"/>
      <c r="AL330" s="116"/>
      <c r="AM330" s="116"/>
      <c r="AN330" s="116"/>
      <c r="AO330" s="116"/>
      <c r="AP330" s="117"/>
      <c r="AQ330" s="313"/>
    </row>
    <row r="331" spans="1:43" s="314" customFormat="1" ht="51" customHeight="1" x14ac:dyDescent="0.2">
      <c r="A331" s="71" t="s">
        <v>1</v>
      </c>
      <c r="B331" s="71" t="s">
        <v>444</v>
      </c>
      <c r="C331" s="71" t="s">
        <v>297</v>
      </c>
      <c r="D331" s="303" t="s">
        <v>679</v>
      </c>
      <c r="E331" s="92">
        <v>3337</v>
      </c>
      <c r="F331" s="92">
        <v>1506</v>
      </c>
      <c r="G331" s="72">
        <v>50</v>
      </c>
      <c r="H331" s="72" t="s">
        <v>1704</v>
      </c>
      <c r="I331" s="92" t="s">
        <v>2161</v>
      </c>
      <c r="J331" s="72"/>
      <c r="K331" s="72" t="s">
        <v>796</v>
      </c>
      <c r="L331" s="644">
        <v>366.65</v>
      </c>
      <c r="M331" s="81">
        <v>400.71</v>
      </c>
      <c r="N331" s="116" t="s">
        <v>797</v>
      </c>
      <c r="O331" s="72"/>
      <c r="P331" s="72"/>
      <c r="Q331" s="72" t="s">
        <v>810</v>
      </c>
      <c r="R331" s="72">
        <v>157.26</v>
      </c>
      <c r="S331" s="72" t="s">
        <v>2179</v>
      </c>
      <c r="T331" s="72">
        <v>2</v>
      </c>
      <c r="U331" s="116" t="s">
        <v>1705</v>
      </c>
      <c r="V331" s="116" t="s">
        <v>796</v>
      </c>
      <c r="W331" s="116" t="s">
        <v>756</v>
      </c>
      <c r="X331" s="116" t="s">
        <v>812</v>
      </c>
      <c r="Y331" s="116" t="s">
        <v>807</v>
      </c>
      <c r="Z331" s="116" t="s">
        <v>801</v>
      </c>
      <c r="AA331" s="116"/>
      <c r="AB331" s="116"/>
      <c r="AC331" s="116"/>
      <c r="AD331" s="116"/>
      <c r="AE331" s="116"/>
      <c r="AF331" s="116"/>
      <c r="AG331" s="116"/>
      <c r="AH331" s="116"/>
      <c r="AI331" s="116"/>
      <c r="AJ331" s="116"/>
      <c r="AK331" s="116"/>
      <c r="AL331" s="116"/>
      <c r="AM331" s="116"/>
      <c r="AN331" s="116"/>
      <c r="AO331" s="116"/>
      <c r="AP331" s="117"/>
      <c r="AQ331" s="313"/>
    </row>
    <row r="332" spans="1:43" s="314" customFormat="1" ht="107.25" customHeight="1" x14ac:dyDescent="0.2">
      <c r="A332" s="71" t="s">
        <v>1</v>
      </c>
      <c r="B332" s="71" t="s">
        <v>445</v>
      </c>
      <c r="C332" s="71" t="s">
        <v>298</v>
      </c>
      <c r="D332" s="303" t="s">
        <v>2334</v>
      </c>
      <c r="E332" s="130">
        <v>22692</v>
      </c>
      <c r="F332" s="130">
        <v>6649</v>
      </c>
      <c r="G332" s="130">
        <v>591</v>
      </c>
      <c r="H332" s="72" t="s">
        <v>1943</v>
      </c>
      <c r="I332" s="92" t="s">
        <v>2161</v>
      </c>
      <c r="J332" s="72"/>
      <c r="K332" s="72"/>
      <c r="L332" s="653">
        <v>1675.81</v>
      </c>
      <c r="M332" s="132">
        <v>875.33</v>
      </c>
      <c r="N332" s="116"/>
      <c r="O332" s="72"/>
      <c r="P332" s="72"/>
      <c r="Q332" s="72" t="s">
        <v>2162</v>
      </c>
      <c r="R332" s="72">
        <v>360</v>
      </c>
      <c r="S332" s="72" t="s">
        <v>831</v>
      </c>
      <c r="T332" s="72">
        <v>1</v>
      </c>
      <c r="U332" s="116">
        <v>3000</v>
      </c>
      <c r="V332" s="116" t="s">
        <v>796</v>
      </c>
      <c r="W332" s="116" t="s">
        <v>754</v>
      </c>
      <c r="X332" s="116" t="s">
        <v>812</v>
      </c>
      <c r="Y332" s="116" t="s">
        <v>806</v>
      </c>
      <c r="Z332" s="116" t="s">
        <v>796</v>
      </c>
      <c r="AA332" s="116" t="s">
        <v>775</v>
      </c>
      <c r="AB332" s="116" t="s">
        <v>786</v>
      </c>
      <c r="AC332" s="116" t="s">
        <v>791</v>
      </c>
      <c r="AD332" s="116" t="s">
        <v>797</v>
      </c>
      <c r="AE332" s="116"/>
      <c r="AF332" s="116"/>
      <c r="AG332" s="116"/>
      <c r="AH332" s="116"/>
      <c r="AI332" s="116"/>
      <c r="AJ332" s="116"/>
      <c r="AK332" s="116"/>
      <c r="AL332" s="116"/>
      <c r="AM332" s="116"/>
      <c r="AN332" s="116"/>
      <c r="AO332" s="116" t="s">
        <v>1944</v>
      </c>
      <c r="AP332" s="117"/>
      <c r="AQ332" s="313"/>
    </row>
    <row r="333" spans="1:43" ht="38.25" customHeight="1" x14ac:dyDescent="0.2">
      <c r="A333" s="65" t="s">
        <v>1</v>
      </c>
      <c r="B333" s="84" t="s">
        <v>361</v>
      </c>
      <c r="C333" s="59" t="s">
        <v>299</v>
      </c>
      <c r="D333" s="5" t="s">
        <v>680</v>
      </c>
      <c r="E333" s="72">
        <v>3303</v>
      </c>
      <c r="F333" s="72">
        <v>1135</v>
      </c>
      <c r="G333" s="72">
        <v>68</v>
      </c>
      <c r="H333" s="72" t="s">
        <v>1536</v>
      </c>
      <c r="I333" s="92" t="s">
        <v>2161</v>
      </c>
      <c r="J333" s="72" t="s">
        <v>1528</v>
      </c>
      <c r="K333" s="72" t="s">
        <v>796</v>
      </c>
      <c r="L333" s="641">
        <v>965.22</v>
      </c>
      <c r="M333" s="74">
        <v>57.83</v>
      </c>
      <c r="N333" s="114" t="s">
        <v>796</v>
      </c>
      <c r="O333" s="72"/>
      <c r="P333" s="72"/>
      <c r="Q333" s="72" t="s">
        <v>810</v>
      </c>
      <c r="R333" s="72"/>
      <c r="S333" s="72"/>
      <c r="T333" s="72"/>
      <c r="V333" s="114" t="s">
        <v>796</v>
      </c>
      <c r="W333" s="114" t="s">
        <v>754</v>
      </c>
      <c r="X333" s="114" t="s">
        <v>812</v>
      </c>
      <c r="Y333" s="114" t="s">
        <v>806</v>
      </c>
      <c r="Z333" s="114" t="s">
        <v>801</v>
      </c>
    </row>
    <row r="334" spans="1:43" s="314" customFormat="1" ht="38.25" customHeight="1" x14ac:dyDescent="0.2">
      <c r="A334" s="71" t="s">
        <v>1</v>
      </c>
      <c r="B334" s="71" t="s">
        <v>449</v>
      </c>
      <c r="C334" s="71" t="s">
        <v>300</v>
      </c>
      <c r="D334" s="303" t="s">
        <v>681</v>
      </c>
      <c r="E334" s="72">
        <v>5239</v>
      </c>
      <c r="F334" s="72">
        <v>2019</v>
      </c>
      <c r="G334" s="72">
        <v>80</v>
      </c>
      <c r="H334" s="72" t="s">
        <v>1606</v>
      </c>
      <c r="I334" s="92" t="s">
        <v>2161</v>
      </c>
      <c r="J334" s="72" t="s">
        <v>1402</v>
      </c>
      <c r="K334" s="72" t="s">
        <v>796</v>
      </c>
      <c r="L334" s="641">
        <v>569</v>
      </c>
      <c r="M334" s="74">
        <v>28</v>
      </c>
      <c r="N334" s="116" t="s">
        <v>797</v>
      </c>
      <c r="O334" s="72"/>
      <c r="P334" s="72"/>
      <c r="Q334" s="72" t="s">
        <v>2162</v>
      </c>
      <c r="R334" s="72">
        <v>85</v>
      </c>
      <c r="S334" s="72" t="s">
        <v>2179</v>
      </c>
      <c r="T334" s="72">
        <v>7</v>
      </c>
      <c r="U334" s="116" t="s">
        <v>2667</v>
      </c>
      <c r="V334" s="116" t="s">
        <v>796</v>
      </c>
      <c r="W334" s="116" t="s">
        <v>845</v>
      </c>
      <c r="X334" s="116" t="s">
        <v>812</v>
      </c>
      <c r="Y334" s="116" t="s">
        <v>806</v>
      </c>
      <c r="Z334" s="116" t="s">
        <v>796</v>
      </c>
      <c r="AA334" s="116" t="s">
        <v>777</v>
      </c>
      <c r="AB334" s="116" t="s">
        <v>786</v>
      </c>
      <c r="AC334" s="116" t="s">
        <v>791</v>
      </c>
      <c r="AD334" s="116" t="s">
        <v>797</v>
      </c>
      <c r="AE334" s="116"/>
      <c r="AF334" s="116"/>
      <c r="AG334" s="116"/>
      <c r="AH334" s="116"/>
      <c r="AI334" s="116"/>
      <c r="AJ334" s="116"/>
      <c r="AK334" s="116"/>
      <c r="AL334" s="116"/>
      <c r="AM334" s="116"/>
      <c r="AN334" s="116"/>
      <c r="AO334" s="116"/>
      <c r="AP334" s="117" t="s">
        <v>1607</v>
      </c>
      <c r="AQ334" s="313"/>
    </row>
    <row r="335" spans="1:43" s="314" customFormat="1" ht="38.25" customHeight="1" x14ac:dyDescent="0.2">
      <c r="A335" s="71" t="s">
        <v>1</v>
      </c>
      <c r="B335" s="71" t="s">
        <v>450</v>
      </c>
      <c r="C335" s="71" t="s">
        <v>301</v>
      </c>
      <c r="D335" s="71" t="s">
        <v>682</v>
      </c>
      <c r="E335" s="72">
        <v>209</v>
      </c>
      <c r="F335" s="72">
        <v>185</v>
      </c>
      <c r="G335" s="72">
        <v>7</v>
      </c>
      <c r="H335" s="72" t="s">
        <v>2646</v>
      </c>
      <c r="I335" s="92" t="s">
        <v>2161</v>
      </c>
      <c r="J335" s="72"/>
      <c r="K335" s="72"/>
      <c r="L335" s="641">
        <v>32.32</v>
      </c>
      <c r="M335" s="74"/>
      <c r="N335" s="116"/>
      <c r="O335" s="72"/>
      <c r="P335" s="72"/>
      <c r="Q335" s="72" t="s">
        <v>2162</v>
      </c>
      <c r="R335" s="72">
        <v>15</v>
      </c>
      <c r="S335" s="72" t="s">
        <v>831</v>
      </c>
      <c r="T335" s="72">
        <v>1</v>
      </c>
      <c r="U335" s="116">
        <v>100</v>
      </c>
      <c r="V335" s="116" t="s">
        <v>796</v>
      </c>
      <c r="W335" s="116" t="s">
        <v>2175</v>
      </c>
      <c r="X335" s="116" t="s">
        <v>812</v>
      </c>
      <c r="Y335" s="116" t="s">
        <v>2170</v>
      </c>
      <c r="Z335" s="116" t="s">
        <v>801</v>
      </c>
      <c r="AA335" s="116"/>
      <c r="AB335" s="116"/>
      <c r="AC335" s="116"/>
      <c r="AD335" s="116" t="s">
        <v>797</v>
      </c>
      <c r="AE335" s="116"/>
      <c r="AF335" s="116"/>
      <c r="AG335" s="116"/>
      <c r="AH335" s="116"/>
      <c r="AI335" s="116"/>
      <c r="AJ335" s="116"/>
      <c r="AK335" s="116"/>
      <c r="AL335" s="116"/>
      <c r="AM335" s="116"/>
      <c r="AN335" s="116"/>
      <c r="AO335" s="116"/>
      <c r="AP335" s="117"/>
      <c r="AQ335" s="313"/>
    </row>
    <row r="336" spans="1:43" s="314" customFormat="1" ht="38.25" customHeight="1" x14ac:dyDescent="0.2">
      <c r="A336" s="71" t="s">
        <v>1</v>
      </c>
      <c r="B336" s="71" t="s">
        <v>451</v>
      </c>
      <c r="C336" s="71" t="s">
        <v>302</v>
      </c>
      <c r="D336" s="71" t="s">
        <v>683</v>
      </c>
      <c r="E336" s="72">
        <v>1167</v>
      </c>
      <c r="F336" s="72">
        <v>438</v>
      </c>
      <c r="G336" s="72">
        <v>32</v>
      </c>
      <c r="H336" s="72" t="s">
        <v>2033</v>
      </c>
      <c r="I336" s="92" t="s">
        <v>2161</v>
      </c>
      <c r="J336" s="72" t="s">
        <v>1402</v>
      </c>
      <c r="K336" s="72" t="s">
        <v>1464</v>
      </c>
      <c r="L336" s="641">
        <v>96.3</v>
      </c>
      <c r="M336" s="74">
        <v>21.41</v>
      </c>
      <c r="N336" s="116" t="s">
        <v>797</v>
      </c>
      <c r="O336" s="72"/>
      <c r="P336" s="72"/>
      <c r="Q336" s="72" t="s">
        <v>2162</v>
      </c>
      <c r="R336" s="72">
        <v>12</v>
      </c>
      <c r="S336" s="72" t="s">
        <v>2179</v>
      </c>
      <c r="T336" s="72">
        <v>1</v>
      </c>
      <c r="U336" s="116">
        <v>90</v>
      </c>
      <c r="V336" s="116" t="s">
        <v>1403</v>
      </c>
      <c r="W336" s="116" t="s">
        <v>756</v>
      </c>
      <c r="X336" s="116" t="s">
        <v>2034</v>
      </c>
      <c r="Y336" s="116" t="s">
        <v>806</v>
      </c>
      <c r="Z336" s="116" t="s">
        <v>801</v>
      </c>
      <c r="AA336" s="116"/>
      <c r="AB336" s="116"/>
      <c r="AC336" s="116"/>
      <c r="AD336" s="116" t="s">
        <v>797</v>
      </c>
      <c r="AE336" s="116"/>
      <c r="AF336" s="116"/>
      <c r="AG336" s="116"/>
      <c r="AH336" s="116"/>
      <c r="AI336" s="116"/>
      <c r="AJ336" s="116"/>
      <c r="AK336" s="116"/>
      <c r="AL336" s="116"/>
      <c r="AM336" s="116"/>
      <c r="AN336" s="116"/>
      <c r="AO336" s="116"/>
      <c r="AP336" s="117" t="s">
        <v>1754</v>
      </c>
      <c r="AQ336" s="313"/>
    </row>
    <row r="337" spans="1:43" s="314" customFormat="1" ht="44.25" customHeight="1" x14ac:dyDescent="0.2">
      <c r="A337" s="71" t="s">
        <v>1</v>
      </c>
      <c r="B337" s="71" t="s">
        <v>350</v>
      </c>
      <c r="C337" s="71" t="s">
        <v>303</v>
      </c>
      <c r="D337" s="303" t="s">
        <v>684</v>
      </c>
      <c r="E337" s="72">
        <v>246</v>
      </c>
      <c r="F337" s="118">
        <v>150</v>
      </c>
      <c r="G337" s="118">
        <v>4</v>
      </c>
      <c r="H337" s="72" t="s">
        <v>1954</v>
      </c>
      <c r="I337" s="92" t="s">
        <v>2161</v>
      </c>
      <c r="J337" s="72" t="s">
        <v>1953</v>
      </c>
      <c r="K337" s="72" t="s">
        <v>796</v>
      </c>
      <c r="L337" s="648">
        <v>36.99</v>
      </c>
      <c r="M337" s="121">
        <v>4.0999999999999996</v>
      </c>
      <c r="N337" s="116" t="s">
        <v>796</v>
      </c>
      <c r="O337" s="72" t="s">
        <v>824</v>
      </c>
      <c r="P337" s="72"/>
      <c r="Q337" s="72" t="s">
        <v>810</v>
      </c>
      <c r="R337" s="118">
        <v>16</v>
      </c>
      <c r="S337" s="72" t="s">
        <v>831</v>
      </c>
      <c r="T337" s="72">
        <v>0</v>
      </c>
      <c r="U337" s="116">
        <v>0</v>
      </c>
      <c r="V337" s="116" t="s">
        <v>796</v>
      </c>
      <c r="W337" s="116" t="s">
        <v>756</v>
      </c>
      <c r="X337" s="116" t="s">
        <v>812</v>
      </c>
      <c r="Y337" s="116" t="s">
        <v>805</v>
      </c>
      <c r="Z337" s="116" t="s">
        <v>801</v>
      </c>
      <c r="AA337" s="116"/>
      <c r="AB337" s="116"/>
      <c r="AC337" s="116"/>
      <c r="AD337" s="116" t="s">
        <v>797</v>
      </c>
      <c r="AE337" s="116"/>
      <c r="AF337" s="116"/>
      <c r="AG337" s="116"/>
      <c r="AH337" s="116"/>
      <c r="AI337" s="116"/>
      <c r="AJ337" s="116"/>
      <c r="AK337" s="116"/>
      <c r="AL337" s="116"/>
      <c r="AM337" s="116"/>
      <c r="AN337" s="116"/>
      <c r="AO337" s="116"/>
      <c r="AP337" s="117"/>
      <c r="AQ337" s="313"/>
    </row>
    <row r="338" spans="1:43" s="314" customFormat="1" ht="204" x14ac:dyDescent="0.2">
      <c r="A338" s="71" t="s">
        <v>1</v>
      </c>
      <c r="B338" s="71" t="s">
        <v>452</v>
      </c>
      <c r="C338" s="71" t="s">
        <v>304</v>
      </c>
      <c r="D338" s="303" t="s">
        <v>685</v>
      </c>
      <c r="E338" s="72">
        <v>3581</v>
      </c>
      <c r="F338" s="72">
        <v>1412</v>
      </c>
      <c r="G338" s="72">
        <v>80</v>
      </c>
      <c r="H338" s="72" t="s">
        <v>2644</v>
      </c>
      <c r="I338" s="92" t="s">
        <v>2161</v>
      </c>
      <c r="J338" s="72"/>
      <c r="K338" s="72" t="s">
        <v>796</v>
      </c>
      <c r="L338" s="641">
        <v>320</v>
      </c>
      <c r="M338" s="74">
        <v>149</v>
      </c>
      <c r="N338" s="116" t="s">
        <v>796</v>
      </c>
      <c r="O338" s="72" t="s">
        <v>845</v>
      </c>
      <c r="P338" s="72" t="s">
        <v>2645</v>
      </c>
      <c r="Q338" s="72" t="s">
        <v>2162</v>
      </c>
      <c r="R338" s="146">
        <v>134</v>
      </c>
      <c r="S338" s="72" t="s">
        <v>830</v>
      </c>
      <c r="T338" s="72">
        <v>2</v>
      </c>
      <c r="U338" s="116" t="s">
        <v>1925</v>
      </c>
      <c r="V338" s="116" t="s">
        <v>796</v>
      </c>
      <c r="W338" s="116" t="s">
        <v>756</v>
      </c>
      <c r="X338" s="116" t="s">
        <v>812</v>
      </c>
      <c r="Y338" s="116" t="s">
        <v>806</v>
      </c>
      <c r="Z338" s="116" t="s">
        <v>796</v>
      </c>
      <c r="AA338" s="116" t="s">
        <v>775</v>
      </c>
      <c r="AB338" s="116" t="s">
        <v>784</v>
      </c>
      <c r="AC338" s="116" t="s">
        <v>791</v>
      </c>
      <c r="AD338" s="116" t="s">
        <v>797</v>
      </c>
      <c r="AE338" s="116"/>
      <c r="AF338" s="116"/>
      <c r="AG338" s="116"/>
      <c r="AH338" s="116"/>
      <c r="AI338" s="116"/>
      <c r="AJ338" s="116"/>
      <c r="AK338" s="116"/>
      <c r="AL338" s="116"/>
      <c r="AM338" s="116"/>
      <c r="AN338" s="116"/>
      <c r="AO338" s="116"/>
      <c r="AP338" s="117" t="s">
        <v>1926</v>
      </c>
      <c r="AQ338" s="313"/>
    </row>
    <row r="339" spans="1:43" s="314" customFormat="1" ht="66.75" customHeight="1" x14ac:dyDescent="0.2">
      <c r="A339" s="71" t="s">
        <v>1</v>
      </c>
      <c r="B339" s="71" t="s">
        <v>444</v>
      </c>
      <c r="C339" s="71" t="s">
        <v>305</v>
      </c>
      <c r="D339" s="71" t="s">
        <v>686</v>
      </c>
      <c r="E339" s="92">
        <v>2764</v>
      </c>
      <c r="F339" s="92">
        <v>1792</v>
      </c>
      <c r="G339" s="92">
        <v>44</v>
      </c>
      <c r="H339" s="72" t="s">
        <v>1706</v>
      </c>
      <c r="I339" s="92" t="s">
        <v>2161</v>
      </c>
      <c r="J339" s="72"/>
      <c r="K339" s="72" t="s">
        <v>796</v>
      </c>
      <c r="L339" s="644">
        <v>352.51</v>
      </c>
      <c r="M339" s="81">
        <v>32.090000000000003</v>
      </c>
      <c r="N339" s="116" t="s">
        <v>797</v>
      </c>
      <c r="O339" s="72"/>
      <c r="P339" s="72"/>
      <c r="Q339" s="72" t="s">
        <v>810</v>
      </c>
      <c r="R339" s="72">
        <v>132</v>
      </c>
      <c r="S339" s="72" t="s">
        <v>2179</v>
      </c>
      <c r="T339" s="72">
        <v>9</v>
      </c>
      <c r="U339" s="116" t="s">
        <v>1707</v>
      </c>
      <c r="V339" s="116" t="s">
        <v>796</v>
      </c>
      <c r="W339" s="116" t="s">
        <v>756</v>
      </c>
      <c r="X339" s="116" t="s">
        <v>812</v>
      </c>
      <c r="Y339" s="116" t="s">
        <v>807</v>
      </c>
      <c r="Z339" s="116" t="s">
        <v>801</v>
      </c>
      <c r="AA339" s="116"/>
      <c r="AB339" s="116"/>
      <c r="AC339" s="116"/>
      <c r="AD339" s="116"/>
      <c r="AE339" s="116"/>
      <c r="AF339" s="116"/>
      <c r="AG339" s="116"/>
      <c r="AH339" s="116"/>
      <c r="AI339" s="116"/>
      <c r="AJ339" s="116"/>
      <c r="AK339" s="116"/>
      <c r="AL339" s="116"/>
      <c r="AM339" s="116"/>
      <c r="AN339" s="116"/>
      <c r="AO339" s="116"/>
      <c r="AP339" s="117"/>
      <c r="AQ339" s="313"/>
    </row>
    <row r="340" spans="1:43" s="314" customFormat="1" ht="38.25" customHeight="1" x14ac:dyDescent="0.2">
      <c r="A340" s="71" t="s">
        <v>1</v>
      </c>
      <c r="B340" s="71" t="s">
        <v>451</v>
      </c>
      <c r="C340" s="71" t="s">
        <v>306</v>
      </c>
      <c r="D340" s="303" t="s">
        <v>687</v>
      </c>
      <c r="E340" s="72">
        <v>974</v>
      </c>
      <c r="F340" s="72">
        <v>563</v>
      </c>
      <c r="G340" s="72">
        <v>3</v>
      </c>
      <c r="H340" s="72" t="s">
        <v>2035</v>
      </c>
      <c r="I340" s="92" t="s">
        <v>2161</v>
      </c>
      <c r="J340" s="72" t="s">
        <v>1402</v>
      </c>
      <c r="K340" s="72" t="s">
        <v>1464</v>
      </c>
      <c r="L340" s="641">
        <v>123.41</v>
      </c>
      <c r="M340" s="74">
        <v>2.17</v>
      </c>
      <c r="N340" s="116" t="s">
        <v>797</v>
      </c>
      <c r="O340" s="72"/>
      <c r="P340" s="72"/>
      <c r="Q340" s="72" t="s">
        <v>2162</v>
      </c>
      <c r="R340" s="72">
        <v>18</v>
      </c>
      <c r="S340" s="72" t="s">
        <v>2179</v>
      </c>
      <c r="T340" s="72">
        <v>1</v>
      </c>
      <c r="U340" s="116">
        <v>100</v>
      </c>
      <c r="V340" s="116" t="s">
        <v>1403</v>
      </c>
      <c r="W340" s="116" t="s">
        <v>756</v>
      </c>
      <c r="X340" s="116" t="s">
        <v>2034</v>
      </c>
      <c r="Y340" s="116" t="s">
        <v>806</v>
      </c>
      <c r="Z340" s="116" t="s">
        <v>796</v>
      </c>
      <c r="AA340" s="116" t="s">
        <v>775</v>
      </c>
      <c r="AB340" s="116" t="s">
        <v>784</v>
      </c>
      <c r="AC340" s="116" t="s">
        <v>792</v>
      </c>
      <c r="AD340" s="116" t="s">
        <v>797</v>
      </c>
      <c r="AE340" s="116"/>
      <c r="AF340" s="116"/>
      <c r="AG340" s="116"/>
      <c r="AH340" s="116"/>
      <c r="AI340" s="116"/>
      <c r="AJ340" s="116"/>
      <c r="AK340" s="116"/>
      <c r="AL340" s="116"/>
      <c r="AM340" s="116"/>
      <c r="AN340" s="116"/>
      <c r="AO340" s="116"/>
      <c r="AP340" s="117" t="s">
        <v>1754</v>
      </c>
      <c r="AQ340" s="313"/>
    </row>
    <row r="341" spans="1:43" ht="140.25" customHeight="1" x14ac:dyDescent="0.2">
      <c r="A341" s="100" t="s">
        <v>1</v>
      </c>
      <c r="B341" s="84" t="s">
        <v>346</v>
      </c>
      <c r="C341" s="153" t="s">
        <v>307</v>
      </c>
      <c r="D341" s="162" t="s">
        <v>2335</v>
      </c>
      <c r="E341" s="72">
        <v>21540</v>
      </c>
      <c r="F341" s="72"/>
      <c r="G341" s="72"/>
      <c r="H341" s="72" t="s">
        <v>2114</v>
      </c>
      <c r="I341" s="92" t="s">
        <v>2161</v>
      </c>
      <c r="J341" s="72" t="s">
        <v>2115</v>
      </c>
      <c r="K341" s="72" t="s">
        <v>796</v>
      </c>
      <c r="L341" s="641">
        <v>15356.45</v>
      </c>
      <c r="M341" s="74"/>
      <c r="N341" s="114" t="s">
        <v>797</v>
      </c>
      <c r="O341" s="72"/>
      <c r="P341" s="72"/>
      <c r="Q341" s="72" t="s">
        <v>809</v>
      </c>
      <c r="R341" s="72">
        <v>199</v>
      </c>
      <c r="S341" s="72" t="s">
        <v>2179</v>
      </c>
      <c r="T341" s="72">
        <v>11</v>
      </c>
      <c r="U341" s="115">
        <v>2340</v>
      </c>
      <c r="V341" s="114" t="s">
        <v>796</v>
      </c>
      <c r="W341" s="114" t="s">
        <v>754</v>
      </c>
      <c r="X341" s="114" t="s">
        <v>811</v>
      </c>
      <c r="Y341" s="114" t="s">
        <v>807</v>
      </c>
      <c r="Z341" s="114" t="s">
        <v>801</v>
      </c>
      <c r="AQ341" s="111" t="s">
        <v>2116</v>
      </c>
    </row>
    <row r="342" spans="1:43" s="314" customFormat="1" ht="38.25" customHeight="1" x14ac:dyDescent="0.2">
      <c r="A342" s="71" t="s">
        <v>1</v>
      </c>
      <c r="B342" s="71" t="s">
        <v>450</v>
      </c>
      <c r="C342" s="71" t="s">
        <v>308</v>
      </c>
      <c r="D342" s="71" t="s">
        <v>688</v>
      </c>
      <c r="E342" s="72">
        <v>283</v>
      </c>
      <c r="F342" s="72">
        <v>50</v>
      </c>
      <c r="G342" s="72">
        <v>1</v>
      </c>
      <c r="H342" s="72" t="s">
        <v>2647</v>
      </c>
      <c r="I342" s="92" t="s">
        <v>2161</v>
      </c>
      <c r="J342" s="72"/>
      <c r="K342" s="72"/>
      <c r="L342" s="641">
        <v>43.77</v>
      </c>
      <c r="M342" s="74"/>
      <c r="N342" s="116"/>
      <c r="O342" s="72"/>
      <c r="P342" s="72"/>
      <c r="Q342" s="72" t="s">
        <v>2162</v>
      </c>
      <c r="R342" s="72">
        <v>70</v>
      </c>
      <c r="S342" s="72" t="s">
        <v>700</v>
      </c>
      <c r="T342" s="72">
        <v>2</v>
      </c>
      <c r="U342" s="116">
        <v>400</v>
      </c>
      <c r="V342" s="116" t="s">
        <v>796</v>
      </c>
      <c r="W342" s="116" t="s">
        <v>2175</v>
      </c>
      <c r="X342" s="116" t="s">
        <v>812</v>
      </c>
      <c r="Y342" s="116" t="s">
        <v>2170</v>
      </c>
      <c r="Z342" s="116" t="s">
        <v>801</v>
      </c>
      <c r="AA342" s="116"/>
      <c r="AB342" s="116"/>
      <c r="AC342" s="116"/>
      <c r="AD342" s="116"/>
      <c r="AE342" s="116"/>
      <c r="AF342" s="116"/>
      <c r="AG342" s="116"/>
      <c r="AH342" s="116"/>
      <c r="AI342" s="116"/>
      <c r="AJ342" s="116"/>
      <c r="AK342" s="116"/>
      <c r="AL342" s="116"/>
      <c r="AM342" s="116"/>
      <c r="AN342" s="116"/>
      <c r="AO342" s="116"/>
      <c r="AP342" s="117"/>
      <c r="AQ342" s="313"/>
    </row>
    <row r="343" spans="1:43" s="314" customFormat="1" ht="38.25" customHeight="1" x14ac:dyDescent="0.2">
      <c r="A343" s="71" t="s">
        <v>1</v>
      </c>
      <c r="B343" s="71" t="s">
        <v>450</v>
      </c>
      <c r="C343" s="71" t="s">
        <v>309</v>
      </c>
      <c r="D343" s="71" t="s">
        <v>689</v>
      </c>
      <c r="E343" s="72">
        <v>167</v>
      </c>
      <c r="F343" s="72">
        <v>184</v>
      </c>
      <c r="G343" s="72">
        <v>1</v>
      </c>
      <c r="H343" s="72" t="s">
        <v>2648</v>
      </c>
      <c r="I343" s="92" t="s">
        <v>2161</v>
      </c>
      <c r="J343" s="72"/>
      <c r="K343" s="72"/>
      <c r="L343" s="641">
        <v>25.83</v>
      </c>
      <c r="M343" s="74"/>
      <c r="N343" s="116"/>
      <c r="O343" s="72"/>
      <c r="P343" s="72"/>
      <c r="Q343" s="72" t="s">
        <v>2162</v>
      </c>
      <c r="R343" s="72">
        <v>45</v>
      </c>
      <c r="S343" s="72" t="s">
        <v>700</v>
      </c>
      <c r="T343" s="72">
        <v>1</v>
      </c>
      <c r="U343" s="116">
        <v>50</v>
      </c>
      <c r="V343" s="116" t="s">
        <v>796</v>
      </c>
      <c r="W343" s="116" t="s">
        <v>2175</v>
      </c>
      <c r="X343" s="116" t="s">
        <v>812</v>
      </c>
      <c r="Y343" s="116" t="s">
        <v>2170</v>
      </c>
      <c r="Z343" s="116" t="s">
        <v>801</v>
      </c>
      <c r="AA343" s="116"/>
      <c r="AB343" s="116"/>
      <c r="AC343" s="116"/>
      <c r="AD343" s="116"/>
      <c r="AE343" s="116"/>
      <c r="AF343" s="116"/>
      <c r="AG343" s="116"/>
      <c r="AH343" s="116"/>
      <c r="AI343" s="116"/>
      <c r="AJ343" s="116"/>
      <c r="AK343" s="116"/>
      <c r="AL343" s="116"/>
      <c r="AM343" s="116"/>
      <c r="AN343" s="116"/>
      <c r="AO343" s="116"/>
      <c r="AP343" s="117"/>
      <c r="AQ343" s="313"/>
    </row>
    <row r="344" spans="1:43" ht="83.25" customHeight="1" x14ac:dyDescent="0.2">
      <c r="A344" s="100" t="s">
        <v>1</v>
      </c>
      <c r="B344" s="84" t="s">
        <v>346</v>
      </c>
      <c r="C344" s="153" t="s">
        <v>310</v>
      </c>
      <c r="D344" s="162" t="s">
        <v>690</v>
      </c>
      <c r="E344" s="72">
        <v>31029</v>
      </c>
      <c r="F344" s="72"/>
      <c r="G344" s="72"/>
      <c r="H344" s="72" t="s">
        <v>2117</v>
      </c>
      <c r="I344" s="92" t="s">
        <v>2161</v>
      </c>
      <c r="J344" s="72" t="s">
        <v>2118</v>
      </c>
      <c r="K344" s="72" t="s">
        <v>796</v>
      </c>
      <c r="L344" s="641">
        <v>22121.41</v>
      </c>
      <c r="M344" s="74"/>
      <c r="N344" s="114" t="s">
        <v>797</v>
      </c>
      <c r="O344" s="72"/>
      <c r="P344" s="72"/>
      <c r="Q344" s="72" t="s">
        <v>809</v>
      </c>
      <c r="R344" s="72">
        <v>257</v>
      </c>
      <c r="S344" s="72" t="s">
        <v>2179</v>
      </c>
      <c r="T344" s="72">
        <v>4</v>
      </c>
      <c r="U344" s="115">
        <v>5450</v>
      </c>
      <c r="V344" s="114" t="s">
        <v>796</v>
      </c>
      <c r="W344" s="114" t="s">
        <v>754</v>
      </c>
      <c r="X344" s="114" t="s">
        <v>811</v>
      </c>
      <c r="Y344" s="114" t="s">
        <v>807</v>
      </c>
      <c r="Z344" s="114" t="s">
        <v>801</v>
      </c>
    </row>
    <row r="345" spans="1:43" s="314" customFormat="1" ht="66.75" customHeight="1" x14ac:dyDescent="0.2">
      <c r="A345" s="71" t="s">
        <v>1</v>
      </c>
      <c r="B345" s="71" t="s">
        <v>444</v>
      </c>
      <c r="C345" s="71" t="s">
        <v>311</v>
      </c>
      <c r="D345" s="303" t="s">
        <v>691</v>
      </c>
      <c r="E345" s="92">
        <v>9546</v>
      </c>
      <c r="F345" s="92">
        <v>3030</v>
      </c>
      <c r="G345" s="72">
        <v>390</v>
      </c>
      <c r="H345" s="72" t="s">
        <v>1708</v>
      </c>
      <c r="I345" s="92" t="s">
        <v>2161</v>
      </c>
      <c r="J345" s="72" t="s">
        <v>1709</v>
      </c>
      <c r="K345" s="72" t="s">
        <v>796</v>
      </c>
      <c r="L345" s="644">
        <v>1103.3399999999999</v>
      </c>
      <c r="M345" s="81">
        <v>497.78</v>
      </c>
      <c r="N345" s="116" t="s">
        <v>797</v>
      </c>
      <c r="O345" s="72"/>
      <c r="P345" s="72"/>
      <c r="Q345" s="72" t="s">
        <v>810</v>
      </c>
      <c r="R345" s="72">
        <v>188</v>
      </c>
      <c r="S345" s="72" t="s">
        <v>2179</v>
      </c>
      <c r="T345" s="72">
        <v>4</v>
      </c>
      <c r="U345" s="116" t="s">
        <v>1710</v>
      </c>
      <c r="V345" s="116" t="s">
        <v>796</v>
      </c>
      <c r="W345" s="116" t="s">
        <v>756</v>
      </c>
      <c r="X345" s="116" t="s">
        <v>812</v>
      </c>
      <c r="Y345" s="116" t="s">
        <v>807</v>
      </c>
      <c r="Z345" s="116" t="s">
        <v>801</v>
      </c>
      <c r="AA345" s="116"/>
      <c r="AB345" s="116"/>
      <c r="AC345" s="116"/>
      <c r="AD345" s="116"/>
      <c r="AE345" s="116"/>
      <c r="AF345" s="116"/>
      <c r="AG345" s="116"/>
      <c r="AH345" s="116"/>
      <c r="AI345" s="116"/>
      <c r="AJ345" s="116"/>
      <c r="AK345" s="116"/>
      <c r="AL345" s="116"/>
      <c r="AM345" s="116"/>
      <c r="AN345" s="116"/>
      <c r="AO345" s="116"/>
      <c r="AP345" s="117"/>
      <c r="AQ345" s="313"/>
    </row>
    <row r="346" spans="1:43" s="395" customFormat="1" ht="131.25" customHeight="1" x14ac:dyDescent="0.2">
      <c r="A346" s="71" t="s">
        <v>1</v>
      </c>
      <c r="B346" s="71" t="s">
        <v>445</v>
      </c>
      <c r="C346" s="71" t="s">
        <v>312</v>
      </c>
      <c r="D346" s="303" t="s">
        <v>2336</v>
      </c>
      <c r="E346" s="130">
        <v>13831</v>
      </c>
      <c r="F346" s="130">
        <v>4120</v>
      </c>
      <c r="G346" s="130">
        <v>333</v>
      </c>
      <c r="H346" s="72" t="s">
        <v>2662</v>
      </c>
      <c r="I346" s="92" t="s">
        <v>2190</v>
      </c>
      <c r="J346" s="72" t="s">
        <v>1464</v>
      </c>
      <c r="K346" s="72" t="s">
        <v>1464</v>
      </c>
      <c r="L346" s="653">
        <v>1336</v>
      </c>
      <c r="M346" s="132">
        <v>629</v>
      </c>
      <c r="N346" s="116" t="s">
        <v>796</v>
      </c>
      <c r="O346" s="72" t="s">
        <v>824</v>
      </c>
      <c r="P346" s="72"/>
      <c r="Q346" s="72" t="s">
        <v>810</v>
      </c>
      <c r="R346" s="72">
        <v>250</v>
      </c>
      <c r="S346" s="72" t="s">
        <v>831</v>
      </c>
      <c r="T346" s="72">
        <v>9</v>
      </c>
      <c r="U346" s="116" t="s">
        <v>2016</v>
      </c>
      <c r="V346" s="116" t="s">
        <v>796</v>
      </c>
      <c r="W346" s="116" t="s">
        <v>756</v>
      </c>
      <c r="X346" s="116" t="s">
        <v>812</v>
      </c>
      <c r="Y346" s="116" t="s">
        <v>806</v>
      </c>
      <c r="Z346" s="116" t="s">
        <v>796</v>
      </c>
      <c r="AA346" s="116" t="s">
        <v>778</v>
      </c>
      <c r="AB346" s="116" t="s">
        <v>780</v>
      </c>
      <c r="AC346" s="116" t="s">
        <v>791</v>
      </c>
      <c r="AD346" s="116" t="s">
        <v>797</v>
      </c>
      <c r="AE346" s="116"/>
      <c r="AF346" s="116"/>
      <c r="AG346" s="116"/>
      <c r="AH346" s="116"/>
      <c r="AI346" s="116"/>
      <c r="AJ346" s="116"/>
      <c r="AK346" s="116"/>
      <c r="AL346" s="116"/>
      <c r="AM346" s="116"/>
      <c r="AN346" s="116"/>
      <c r="AO346" s="116"/>
      <c r="AP346" s="117"/>
      <c r="AQ346" s="394"/>
    </row>
    <row r="347" spans="1:43" s="322" customFormat="1" ht="63.75" customHeight="1" x14ac:dyDescent="0.2">
      <c r="A347" s="71" t="s">
        <v>1</v>
      </c>
      <c r="B347" s="60" t="s">
        <v>445</v>
      </c>
      <c r="C347" s="60" t="s">
        <v>447</v>
      </c>
      <c r="D347" s="60" t="s">
        <v>692</v>
      </c>
      <c r="E347" s="80">
        <v>281</v>
      </c>
      <c r="F347" s="80">
        <v>48</v>
      </c>
      <c r="G347" s="167">
        <v>2</v>
      </c>
      <c r="H347" s="80" t="s">
        <v>1943</v>
      </c>
      <c r="I347" s="80" t="s">
        <v>2161</v>
      </c>
      <c r="J347" s="80"/>
      <c r="K347" s="80"/>
      <c r="L347" s="644">
        <v>20</v>
      </c>
      <c r="M347" s="81">
        <v>1</v>
      </c>
      <c r="N347" s="117"/>
      <c r="O347" s="80"/>
      <c r="P347" s="80"/>
      <c r="Q347" s="80" t="s">
        <v>809</v>
      </c>
      <c r="R347" s="80"/>
      <c r="S347" s="80"/>
      <c r="T347" s="80"/>
      <c r="U347" s="117"/>
      <c r="V347" s="117"/>
      <c r="W347" s="117"/>
      <c r="X347" s="117"/>
      <c r="Y347" s="117"/>
      <c r="Z347" s="117"/>
      <c r="AA347" s="117"/>
      <c r="AB347" s="117"/>
      <c r="AC347" s="117"/>
      <c r="AD347" s="117"/>
      <c r="AE347" s="117"/>
      <c r="AF347" s="117"/>
      <c r="AG347" s="117"/>
      <c r="AH347" s="117"/>
      <c r="AI347" s="117"/>
      <c r="AJ347" s="117"/>
      <c r="AK347" s="117"/>
      <c r="AL347" s="117"/>
      <c r="AM347" s="117"/>
      <c r="AN347" s="117"/>
      <c r="AO347" s="117"/>
      <c r="AP347" s="117"/>
    </row>
    <row r="348" spans="1:43" s="314" customFormat="1" ht="192" customHeight="1" x14ac:dyDescent="0.2">
      <c r="A348" s="71" t="s">
        <v>1</v>
      </c>
      <c r="B348" s="58" t="s">
        <v>1337</v>
      </c>
      <c r="C348" s="71" t="s">
        <v>313</v>
      </c>
      <c r="D348" s="303" t="s">
        <v>2642</v>
      </c>
      <c r="E348" s="72">
        <v>58102</v>
      </c>
      <c r="F348" s="72">
        <v>7891</v>
      </c>
      <c r="G348" s="72">
        <v>437</v>
      </c>
      <c r="H348" s="72" t="s">
        <v>1872</v>
      </c>
      <c r="I348" s="92" t="s">
        <v>2161</v>
      </c>
      <c r="J348" s="72" t="s">
        <v>1873</v>
      </c>
      <c r="K348" s="72" t="s">
        <v>1464</v>
      </c>
      <c r="L348" s="641">
        <v>6165</v>
      </c>
      <c r="M348" s="74">
        <v>1064</v>
      </c>
      <c r="N348" s="116" t="s">
        <v>797</v>
      </c>
      <c r="O348" s="72"/>
      <c r="P348" s="72"/>
      <c r="Q348" s="72" t="s">
        <v>809</v>
      </c>
      <c r="R348" s="72">
        <v>717</v>
      </c>
      <c r="S348" s="72" t="s">
        <v>831</v>
      </c>
      <c r="T348" s="72">
        <v>6</v>
      </c>
      <c r="U348" s="116">
        <v>3800</v>
      </c>
      <c r="V348" s="116" t="s">
        <v>796</v>
      </c>
      <c r="W348" s="116" t="s">
        <v>754</v>
      </c>
      <c r="X348" s="116" t="s">
        <v>811</v>
      </c>
      <c r="Y348" s="116" t="s">
        <v>805</v>
      </c>
      <c r="Z348" s="116" t="s">
        <v>801</v>
      </c>
      <c r="AA348" s="116"/>
      <c r="AB348" s="116"/>
      <c r="AC348" s="116"/>
      <c r="AD348" s="116"/>
      <c r="AE348" s="116"/>
      <c r="AF348" s="116"/>
      <c r="AG348" s="116"/>
      <c r="AH348" s="116"/>
      <c r="AI348" s="116"/>
      <c r="AJ348" s="116"/>
      <c r="AK348" s="116"/>
      <c r="AL348" s="116"/>
      <c r="AM348" s="116"/>
      <c r="AN348" s="116"/>
      <c r="AO348" s="116" t="s">
        <v>1874</v>
      </c>
      <c r="AP348" s="117"/>
      <c r="AQ348" s="313"/>
    </row>
    <row r="349" spans="1:43" s="314" customFormat="1" ht="89.25" customHeight="1" x14ac:dyDescent="0.2">
      <c r="A349" s="71" t="s">
        <v>1</v>
      </c>
      <c r="B349" s="71" t="s">
        <v>445</v>
      </c>
      <c r="C349" s="71" t="s">
        <v>314</v>
      </c>
      <c r="D349" s="303" t="s">
        <v>693</v>
      </c>
      <c r="E349" s="72">
        <v>5715</v>
      </c>
      <c r="F349" s="72">
        <v>153</v>
      </c>
      <c r="G349" s="72">
        <v>21</v>
      </c>
      <c r="H349" s="72" t="s">
        <v>1711</v>
      </c>
      <c r="I349" s="92" t="s">
        <v>2161</v>
      </c>
      <c r="J349" s="72"/>
      <c r="K349" s="72"/>
      <c r="L349" s="641">
        <v>406.56</v>
      </c>
      <c r="M349" s="74">
        <v>1670</v>
      </c>
      <c r="N349" s="116"/>
      <c r="O349" s="72"/>
      <c r="P349" s="72"/>
      <c r="Q349" s="72" t="s">
        <v>809</v>
      </c>
      <c r="R349" s="146">
        <v>39.5</v>
      </c>
      <c r="S349" s="72" t="s">
        <v>830</v>
      </c>
      <c r="T349" s="72">
        <v>0</v>
      </c>
      <c r="U349" s="116"/>
      <c r="V349" s="116" t="s">
        <v>796</v>
      </c>
      <c r="W349" s="116" t="s">
        <v>1422</v>
      </c>
      <c r="X349" s="116" t="s">
        <v>813</v>
      </c>
      <c r="Y349" s="116" t="s">
        <v>806</v>
      </c>
      <c r="Z349" s="116" t="s">
        <v>801</v>
      </c>
      <c r="AA349" s="116"/>
      <c r="AB349" s="116"/>
      <c r="AC349" s="116"/>
      <c r="AD349" s="116" t="s">
        <v>797</v>
      </c>
      <c r="AE349" s="116"/>
      <c r="AF349" s="116"/>
      <c r="AG349" s="116"/>
      <c r="AH349" s="116"/>
      <c r="AI349" s="116"/>
      <c r="AJ349" s="116"/>
      <c r="AK349" s="116"/>
      <c r="AL349" s="116"/>
      <c r="AM349" s="116"/>
      <c r="AN349" s="116"/>
      <c r="AO349" s="116"/>
      <c r="AP349" s="116" t="s">
        <v>1722</v>
      </c>
      <c r="AQ349" s="313"/>
    </row>
    <row r="350" spans="1:43" s="314" customFormat="1" ht="130.5" customHeight="1" x14ac:dyDescent="0.2">
      <c r="A350" s="71" t="s">
        <v>1</v>
      </c>
      <c r="B350" s="71" t="s">
        <v>453</v>
      </c>
      <c r="C350" s="71" t="s">
        <v>315</v>
      </c>
      <c r="D350" s="303" t="s">
        <v>694</v>
      </c>
      <c r="E350" s="72">
        <v>44078</v>
      </c>
      <c r="F350" s="72">
        <v>17021</v>
      </c>
      <c r="G350" s="72">
        <v>1158</v>
      </c>
      <c r="H350" s="72" t="s">
        <v>1922</v>
      </c>
      <c r="I350" s="92" t="s">
        <v>2161</v>
      </c>
      <c r="J350" s="72" t="s">
        <v>1923</v>
      </c>
      <c r="K350" s="72" t="s">
        <v>796</v>
      </c>
      <c r="L350" s="641">
        <v>5412.13</v>
      </c>
      <c r="M350" s="74">
        <v>966.9</v>
      </c>
      <c r="N350" s="131" t="s">
        <v>797</v>
      </c>
      <c r="O350" s="72"/>
      <c r="P350" s="72"/>
      <c r="Q350" s="72" t="s">
        <v>809</v>
      </c>
      <c r="R350" s="72">
        <v>505</v>
      </c>
      <c r="S350" s="72" t="s">
        <v>2192</v>
      </c>
      <c r="T350" s="72">
        <v>12</v>
      </c>
      <c r="U350" s="131">
        <v>9710</v>
      </c>
      <c r="V350" s="131" t="s">
        <v>796</v>
      </c>
      <c r="W350" s="131" t="s">
        <v>754</v>
      </c>
      <c r="X350" s="131" t="s">
        <v>812</v>
      </c>
      <c r="Y350" s="116" t="s">
        <v>2167</v>
      </c>
      <c r="Z350" s="131" t="s">
        <v>796</v>
      </c>
      <c r="AA350" s="116" t="s">
        <v>777</v>
      </c>
      <c r="AB350" s="116" t="s">
        <v>785</v>
      </c>
      <c r="AC350" s="116" t="s">
        <v>792</v>
      </c>
      <c r="AD350" s="116" t="s">
        <v>797</v>
      </c>
      <c r="AE350" s="116"/>
      <c r="AF350" s="116"/>
      <c r="AG350" s="116"/>
      <c r="AH350" s="116"/>
      <c r="AI350" s="116"/>
      <c r="AJ350" s="116"/>
      <c r="AK350" s="116"/>
      <c r="AL350" s="116"/>
      <c r="AM350" s="116"/>
      <c r="AN350" s="116"/>
      <c r="AO350" s="131" t="s">
        <v>2663</v>
      </c>
      <c r="AP350" s="60" t="s">
        <v>2664</v>
      </c>
      <c r="AQ350" s="313"/>
    </row>
    <row r="351" spans="1:43" s="301" customFormat="1" ht="73.5" customHeight="1" x14ac:dyDescent="0.2">
      <c r="A351" s="292" t="s">
        <v>3</v>
      </c>
      <c r="B351" s="292" t="s">
        <v>1666</v>
      </c>
      <c r="C351" s="71" t="s">
        <v>1667</v>
      </c>
      <c r="D351" s="71" t="s">
        <v>1667</v>
      </c>
      <c r="E351" s="72">
        <v>44078</v>
      </c>
      <c r="F351" s="72" t="s">
        <v>1667</v>
      </c>
      <c r="G351" s="72" t="s">
        <v>1667</v>
      </c>
      <c r="H351" s="72" t="s">
        <v>1668</v>
      </c>
      <c r="I351" s="92" t="s">
        <v>798</v>
      </c>
      <c r="J351" s="72" t="s">
        <v>1464</v>
      </c>
      <c r="K351" s="72" t="s">
        <v>796</v>
      </c>
      <c r="L351" s="641" t="s">
        <v>1669</v>
      </c>
      <c r="M351" s="74" t="s">
        <v>1669</v>
      </c>
      <c r="N351" s="114" t="s">
        <v>796</v>
      </c>
      <c r="O351" s="72" t="s">
        <v>827</v>
      </c>
      <c r="P351" s="72" t="s">
        <v>1670</v>
      </c>
      <c r="Q351" s="72" t="s">
        <v>810</v>
      </c>
      <c r="R351" s="72">
        <v>13</v>
      </c>
      <c r="S351" s="72" t="s">
        <v>845</v>
      </c>
      <c r="T351" s="72">
        <v>1</v>
      </c>
      <c r="U351" s="114" t="s">
        <v>1671</v>
      </c>
      <c r="V351" s="114" t="s">
        <v>796</v>
      </c>
      <c r="W351" s="114" t="s">
        <v>1422</v>
      </c>
      <c r="X351" s="114" t="s">
        <v>811</v>
      </c>
      <c r="Y351" s="114" t="s">
        <v>806</v>
      </c>
      <c r="Z351" s="114" t="s">
        <v>801</v>
      </c>
      <c r="AA351" s="114"/>
      <c r="AB351" s="114"/>
      <c r="AC351" s="114"/>
      <c r="AD351" s="114" t="s">
        <v>796</v>
      </c>
      <c r="AE351" s="114" t="s">
        <v>845</v>
      </c>
      <c r="AF351" s="114" t="s">
        <v>1672</v>
      </c>
      <c r="AG351" s="114" t="s">
        <v>1673</v>
      </c>
      <c r="AH351" s="114" t="s">
        <v>802</v>
      </c>
      <c r="AI351" s="114"/>
      <c r="AJ351" s="114" t="s">
        <v>1674</v>
      </c>
      <c r="AK351" s="114">
        <v>29</v>
      </c>
      <c r="AL351" s="114">
        <v>37</v>
      </c>
      <c r="AM351" s="114">
        <v>25.2</v>
      </c>
      <c r="AN351" s="114">
        <v>27.2</v>
      </c>
      <c r="AO351" s="114"/>
      <c r="AP351" s="114" t="s">
        <v>2535</v>
      </c>
      <c r="AQ351" s="157" t="s">
        <v>2240</v>
      </c>
    </row>
    <row r="352" spans="1:43" s="314" customFormat="1" ht="45" customHeight="1" x14ac:dyDescent="0.2">
      <c r="A352" s="292" t="s">
        <v>9</v>
      </c>
      <c r="B352" s="292" t="s">
        <v>1678</v>
      </c>
      <c r="C352" s="308" t="s">
        <v>1687</v>
      </c>
      <c r="D352" s="71" t="s">
        <v>1685</v>
      </c>
      <c r="E352" s="72"/>
      <c r="F352" s="72">
        <v>0</v>
      </c>
      <c r="G352" s="72">
        <v>16</v>
      </c>
      <c r="H352" s="72" t="s">
        <v>1686</v>
      </c>
      <c r="I352" s="92" t="s">
        <v>798</v>
      </c>
      <c r="J352" s="72" t="s">
        <v>1403</v>
      </c>
      <c r="K352" s="72" t="s">
        <v>1403</v>
      </c>
      <c r="L352" s="641"/>
      <c r="M352" s="74">
        <v>10339</v>
      </c>
      <c r="N352" s="116" t="s">
        <v>796</v>
      </c>
      <c r="O352" s="72" t="s">
        <v>824</v>
      </c>
      <c r="P352" s="72"/>
      <c r="Q352" s="72" t="s">
        <v>2162</v>
      </c>
      <c r="R352" s="72"/>
      <c r="S352" s="72"/>
      <c r="T352" s="72"/>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419" t="s">
        <v>2240</v>
      </c>
    </row>
    <row r="353" spans="1:121" s="170" customFormat="1" ht="156.75" customHeight="1" x14ac:dyDescent="0.2">
      <c r="A353" s="165"/>
      <c r="B353" s="165"/>
      <c r="C353" s="165"/>
      <c r="D353" s="174"/>
      <c r="E353" s="174"/>
      <c r="F353" s="174"/>
      <c r="G353" s="174"/>
      <c r="H353" s="174"/>
      <c r="I353" s="174"/>
      <c r="J353" s="174"/>
      <c r="K353" s="174"/>
      <c r="L353" s="175"/>
      <c r="M353" s="174"/>
      <c r="N353" s="174"/>
      <c r="O353" s="174"/>
      <c r="P353" s="174"/>
      <c r="Q353" s="174"/>
      <c r="R353" s="174"/>
      <c r="S353" s="130"/>
      <c r="T353" s="174"/>
      <c r="U353" s="174"/>
      <c r="V353" s="174"/>
      <c r="W353" s="174"/>
      <c r="X353" s="166"/>
      <c r="Y353" s="174"/>
      <c r="Z353" s="174"/>
      <c r="AA353" s="174"/>
      <c r="AB353" s="174"/>
      <c r="AC353" s="174"/>
      <c r="AD353" s="174"/>
      <c r="AE353" s="174"/>
      <c r="AF353" s="174"/>
      <c r="AG353" s="174"/>
      <c r="AH353" s="174"/>
      <c r="AI353" s="174"/>
      <c r="AJ353" s="174"/>
      <c r="AK353" s="174"/>
      <c r="AL353" s="174"/>
      <c r="AM353" s="174"/>
      <c r="AN353" s="174"/>
      <c r="AO353" s="174"/>
      <c r="AP353" s="176"/>
      <c r="AQ353" s="171"/>
      <c r="AR353" s="177"/>
      <c r="AS353" s="177"/>
      <c r="AT353" s="177"/>
      <c r="AU353" s="177"/>
      <c r="AV353" s="177"/>
      <c r="AW353" s="177"/>
      <c r="AX353" s="177"/>
      <c r="AY353" s="177"/>
      <c r="AZ353" s="177"/>
      <c r="BA353" s="177"/>
      <c r="BB353" s="177"/>
      <c r="BC353" s="177"/>
      <c r="BD353" s="177"/>
      <c r="BE353" s="177"/>
      <c r="BF353" s="177"/>
      <c r="BG353" s="177"/>
      <c r="BH353" s="177"/>
      <c r="BI353" s="177"/>
      <c r="BJ353" s="177"/>
      <c r="BK353" s="177"/>
      <c r="BL353" s="177"/>
      <c r="BM353" s="177"/>
      <c r="BN353" s="177"/>
      <c r="BO353" s="177"/>
      <c r="BP353" s="177"/>
      <c r="BQ353" s="177"/>
      <c r="BR353" s="177"/>
      <c r="BS353" s="177"/>
      <c r="BT353" s="177"/>
      <c r="BU353" s="177"/>
      <c r="BV353" s="177"/>
      <c r="BW353" s="177"/>
      <c r="BX353" s="177"/>
      <c r="BY353" s="177"/>
      <c r="BZ353" s="177"/>
      <c r="CA353" s="177"/>
      <c r="CB353" s="177"/>
      <c r="CC353" s="177"/>
      <c r="CD353" s="177"/>
      <c r="CE353" s="177"/>
      <c r="CF353" s="177"/>
      <c r="CG353" s="177"/>
      <c r="CH353" s="177"/>
      <c r="CI353" s="177"/>
      <c r="CJ353" s="177"/>
      <c r="CK353" s="177"/>
      <c r="CL353" s="177"/>
      <c r="CM353" s="177"/>
      <c r="CN353" s="177"/>
      <c r="CO353" s="177"/>
      <c r="CP353" s="177"/>
      <c r="CQ353" s="177"/>
      <c r="CR353" s="177"/>
      <c r="CS353" s="177"/>
      <c r="CT353" s="177"/>
      <c r="CU353" s="177"/>
      <c r="CV353" s="177"/>
      <c r="CW353" s="177"/>
      <c r="CX353" s="177"/>
      <c r="CY353" s="177"/>
      <c r="CZ353" s="177"/>
      <c r="DA353" s="177"/>
      <c r="DB353" s="177"/>
      <c r="DC353" s="177"/>
      <c r="DD353" s="177"/>
      <c r="DE353" s="177"/>
      <c r="DF353" s="177"/>
      <c r="DG353" s="177"/>
      <c r="DH353" s="177"/>
      <c r="DI353" s="177"/>
      <c r="DJ353" s="177"/>
      <c r="DK353" s="177"/>
      <c r="DL353" s="177"/>
      <c r="DM353" s="177"/>
      <c r="DN353" s="177"/>
      <c r="DO353" s="177"/>
      <c r="DP353" s="177"/>
      <c r="DQ353" s="177"/>
    </row>
    <row r="354" spans="1:121" s="375" customFormat="1" ht="73.900000000000006" customHeight="1" x14ac:dyDescent="0.2">
      <c r="A354" s="131" t="s">
        <v>4</v>
      </c>
      <c r="B354" s="58" t="s">
        <v>2410</v>
      </c>
      <c r="C354" s="131" t="s">
        <v>2065</v>
      </c>
      <c r="D354" s="131" t="s">
        <v>2066</v>
      </c>
      <c r="E354" s="92">
        <v>448</v>
      </c>
      <c r="F354" s="92">
        <v>125</v>
      </c>
      <c r="G354" s="92">
        <v>5</v>
      </c>
      <c r="H354" s="92"/>
      <c r="I354" s="92" t="s">
        <v>2190</v>
      </c>
      <c r="J354" s="92"/>
      <c r="K354" s="92"/>
      <c r="L354" s="642">
        <v>19.909589041095892</v>
      </c>
      <c r="M354" s="93">
        <v>0.29041095890410956</v>
      </c>
      <c r="N354" s="116"/>
      <c r="O354" s="92"/>
      <c r="P354" s="92"/>
      <c r="Q354" s="92" t="s">
        <v>810</v>
      </c>
      <c r="R354" s="92">
        <v>24.484000000000002</v>
      </c>
      <c r="S354" s="92" t="s">
        <v>701</v>
      </c>
      <c r="T354" s="92">
        <v>0</v>
      </c>
      <c r="U354" s="117">
        <v>0</v>
      </c>
      <c r="V354" s="116" t="s">
        <v>796</v>
      </c>
      <c r="W354" s="116" t="s">
        <v>1422</v>
      </c>
      <c r="X354" s="116" t="s">
        <v>812</v>
      </c>
      <c r="Y354" s="116" t="s">
        <v>807</v>
      </c>
      <c r="Z354" s="116" t="s">
        <v>801</v>
      </c>
      <c r="AA354" s="116"/>
      <c r="AB354" s="116"/>
      <c r="AC354" s="116"/>
      <c r="AD354" s="116"/>
      <c r="AE354" s="116"/>
      <c r="AF354" s="116"/>
      <c r="AG354" s="116"/>
      <c r="AH354" s="116"/>
      <c r="AI354" s="116"/>
      <c r="AJ354" s="116"/>
      <c r="AK354" s="116"/>
      <c r="AL354" s="116"/>
      <c r="AM354" s="116"/>
      <c r="AN354" s="116"/>
      <c r="AO354" s="116"/>
      <c r="AP354" s="117"/>
      <c r="AQ354" s="374" t="s">
        <v>2240</v>
      </c>
    </row>
    <row r="355" spans="1:121" s="169" customFormat="1" ht="90" customHeight="1" x14ac:dyDescent="0.2">
      <c r="A355" s="185"/>
      <c r="B355" s="186"/>
      <c r="C355" s="187"/>
      <c r="D355" s="187"/>
      <c r="E355" s="188"/>
      <c r="F355" s="188"/>
      <c r="G355" s="188"/>
      <c r="H355" s="188"/>
      <c r="I355" s="188"/>
      <c r="J355" s="188"/>
      <c r="K355" s="188"/>
      <c r="L355" s="649"/>
      <c r="M355" s="189"/>
      <c r="N355" s="190"/>
      <c r="O355" s="188"/>
      <c r="P355" s="188"/>
      <c r="Q355" s="188"/>
      <c r="R355" s="191"/>
      <c r="S355" s="188"/>
      <c r="T355" s="192"/>
      <c r="U355" s="193"/>
      <c r="V355" s="190"/>
      <c r="W355" s="194"/>
      <c r="X355" s="190"/>
      <c r="Y355" s="190"/>
      <c r="Z355" s="190"/>
      <c r="AA355" s="190"/>
      <c r="AB355" s="194"/>
      <c r="AC355" s="194"/>
      <c r="AD355" s="190"/>
      <c r="AE355" s="190"/>
      <c r="AF355" s="190"/>
      <c r="AG355" s="195"/>
      <c r="AH355" s="190"/>
      <c r="AI355" s="196"/>
      <c r="AJ355" s="196"/>
      <c r="AK355" s="194"/>
      <c r="AL355" s="190"/>
      <c r="AM355" s="194"/>
      <c r="AN355" s="194"/>
      <c r="AO355" s="194"/>
      <c r="AP355" s="194"/>
      <c r="AQ355" s="171"/>
    </row>
    <row r="356" spans="1:121" s="169" customFormat="1" ht="114.75" customHeight="1" x14ac:dyDescent="0.2">
      <c r="A356" s="185"/>
      <c r="B356" s="186"/>
      <c r="C356" s="187"/>
      <c r="D356" s="187"/>
      <c r="E356" s="188"/>
      <c r="F356" s="188"/>
      <c r="G356" s="188"/>
      <c r="H356" s="188"/>
      <c r="I356" s="188"/>
      <c r="J356" s="188"/>
      <c r="K356" s="188"/>
      <c r="L356" s="649"/>
      <c r="M356" s="189"/>
      <c r="N356" s="190"/>
      <c r="O356" s="188"/>
      <c r="P356" s="188"/>
      <c r="Q356" s="188"/>
      <c r="R356" s="197"/>
      <c r="S356" s="188"/>
      <c r="T356" s="188"/>
      <c r="U356" s="190"/>
      <c r="V356" s="190"/>
      <c r="W356" s="194"/>
      <c r="X356" s="190"/>
      <c r="Y356" s="190"/>
      <c r="Z356" s="190"/>
      <c r="AA356" s="190"/>
      <c r="AB356" s="194"/>
      <c r="AC356" s="194"/>
      <c r="AD356" s="190"/>
      <c r="AE356" s="190"/>
      <c r="AF356" s="190"/>
      <c r="AG356" s="195"/>
      <c r="AH356" s="190"/>
      <c r="AI356" s="190"/>
      <c r="AJ356" s="196"/>
      <c r="AK356" s="190"/>
      <c r="AL356" s="190"/>
      <c r="AM356" s="190"/>
      <c r="AN356" s="190"/>
      <c r="AO356" s="194"/>
      <c r="AP356" s="194"/>
      <c r="AQ356" s="171"/>
    </row>
    <row r="357" spans="1:121" s="305" customFormat="1" ht="38.25" x14ac:dyDescent="0.2">
      <c r="A357" s="84" t="s">
        <v>9</v>
      </c>
      <c r="B357" s="84" t="s">
        <v>373</v>
      </c>
      <c r="C357" s="199" t="s">
        <v>2270</v>
      </c>
      <c r="D357" s="387" t="s">
        <v>2271</v>
      </c>
      <c r="E357" s="116">
        <v>25</v>
      </c>
      <c r="F357" s="116">
        <v>6</v>
      </c>
      <c r="G357" s="116">
        <v>1</v>
      </c>
      <c r="H357" s="131" t="s">
        <v>2458</v>
      </c>
      <c r="I357" s="131" t="s">
        <v>2459</v>
      </c>
      <c r="J357" s="116"/>
      <c r="K357" s="116"/>
      <c r="L357" s="642">
        <v>0.76</v>
      </c>
      <c r="M357" s="131">
        <v>0.1</v>
      </c>
      <c r="N357" s="131" t="s">
        <v>797</v>
      </c>
      <c r="O357" s="116"/>
      <c r="P357" s="116"/>
      <c r="Q357" s="131" t="s">
        <v>810</v>
      </c>
      <c r="R357" s="116">
        <v>0.4</v>
      </c>
      <c r="S357" s="72" t="s">
        <v>2460</v>
      </c>
      <c r="T357" s="131">
        <v>1</v>
      </c>
      <c r="U357" s="131" t="s">
        <v>2461</v>
      </c>
      <c r="V357" s="131" t="s">
        <v>796</v>
      </c>
      <c r="W357" s="116" t="s">
        <v>756</v>
      </c>
      <c r="X357" s="131" t="s">
        <v>812</v>
      </c>
      <c r="Y357" s="131" t="s">
        <v>2462</v>
      </c>
      <c r="Z357" s="131" t="s">
        <v>801</v>
      </c>
      <c r="AA357" s="116"/>
      <c r="AB357" s="116"/>
      <c r="AC357" s="116"/>
      <c r="AD357" s="116"/>
      <c r="AE357" s="116"/>
      <c r="AF357" s="116"/>
      <c r="AG357" s="116"/>
      <c r="AH357" s="116"/>
      <c r="AI357" s="116"/>
      <c r="AJ357" s="116"/>
      <c r="AK357" s="116"/>
      <c r="AL357" s="116"/>
      <c r="AM357" s="116"/>
      <c r="AN357" s="116"/>
      <c r="AO357" s="116"/>
      <c r="AP357" s="117"/>
      <c r="AQ357" s="304"/>
    </row>
    <row r="358" spans="1:121" ht="38.25" x14ac:dyDescent="0.2">
      <c r="A358" s="86" t="s">
        <v>14</v>
      </c>
      <c r="B358" s="162" t="s">
        <v>2280</v>
      </c>
      <c r="C358" s="83" t="s">
        <v>2281</v>
      </c>
      <c r="D358" s="160" t="s">
        <v>2282</v>
      </c>
      <c r="L358" s="663"/>
    </row>
    <row r="359" spans="1:121" s="314" customFormat="1" ht="51" x14ac:dyDescent="0.2">
      <c r="A359" s="71" t="s">
        <v>17</v>
      </c>
      <c r="B359" s="71" t="s">
        <v>416</v>
      </c>
      <c r="C359" s="199" t="s">
        <v>2307</v>
      </c>
      <c r="D359" s="372" t="s">
        <v>2306</v>
      </c>
      <c r="E359" s="116"/>
      <c r="F359" s="116"/>
      <c r="G359" s="116"/>
      <c r="H359" s="116"/>
      <c r="I359" s="116"/>
      <c r="J359" s="116"/>
      <c r="K359" s="116"/>
      <c r="L359" s="658"/>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7"/>
      <c r="AQ359" s="313"/>
    </row>
    <row r="360" spans="1:121" ht="51" x14ac:dyDescent="0.2">
      <c r="A360" s="82" t="s">
        <v>1</v>
      </c>
      <c r="B360" s="162" t="s">
        <v>2329</v>
      </c>
      <c r="C360" s="82" t="s">
        <v>293</v>
      </c>
      <c r="D360" s="178" t="s">
        <v>2327</v>
      </c>
      <c r="L360" s="663"/>
    </row>
    <row r="361" spans="1:121" ht="51" x14ac:dyDescent="0.2">
      <c r="A361" s="82" t="s">
        <v>1</v>
      </c>
      <c r="B361" s="162" t="s">
        <v>2329</v>
      </c>
      <c r="C361" s="82" t="s">
        <v>294</v>
      </c>
      <c r="D361" s="178" t="s">
        <v>613</v>
      </c>
      <c r="L361" s="663"/>
    </row>
    <row r="362" spans="1:121" x14ac:dyDescent="0.2">
      <c r="A362" s="82"/>
      <c r="B362" s="162"/>
      <c r="C362" s="198"/>
      <c r="D362" s="178"/>
      <c r="L362" s="663"/>
    </row>
    <row r="363" spans="1:121" ht="51" x14ac:dyDescent="0.2">
      <c r="A363" s="82" t="s">
        <v>1</v>
      </c>
      <c r="B363" s="162" t="s">
        <v>2329</v>
      </c>
      <c r="C363" s="82" t="s">
        <v>296</v>
      </c>
      <c r="D363" s="178" t="s">
        <v>2332</v>
      </c>
      <c r="L363" s="663"/>
    </row>
    <row r="364" spans="1:121" x14ac:dyDescent="0.2">
      <c r="A364" s="82"/>
      <c r="B364" s="162"/>
      <c r="C364" s="82"/>
      <c r="D364" s="178"/>
      <c r="L364" s="663"/>
    </row>
    <row r="365" spans="1:121" x14ac:dyDescent="0.2">
      <c r="A365" s="82"/>
      <c r="B365" s="162"/>
      <c r="C365" s="82"/>
      <c r="D365" s="162"/>
      <c r="L365" s="663"/>
    </row>
    <row r="366" spans="1:121" ht="38.25" customHeight="1" x14ac:dyDescent="0.2">
      <c r="B366" s="172"/>
      <c r="E366" s="682"/>
      <c r="F366" s="682"/>
      <c r="G366" s="682"/>
      <c r="H366" s="72"/>
      <c r="I366" s="92"/>
      <c r="J366" s="72"/>
      <c r="K366" s="72"/>
    </row>
    <row r="375" spans="4:4" x14ac:dyDescent="0.2">
      <c r="D375" s="173" t="s">
        <v>2288</v>
      </c>
    </row>
  </sheetData>
  <autoFilter ref="A1:AQ68"/>
  <dataValidations count="57">
    <dataValidation type="list" allowBlank="1" showInputMessage="1" showErrorMessage="1" sqref="X31">
      <formula1>lab</formula1>
      <formula2>0</formula2>
    </dataValidation>
    <dataValidation type="list" allowBlank="1" showInputMessage="1" showErrorMessage="1" sqref="Z31">
      <formula1>DA</formula1>
      <formula2>0</formula2>
    </dataValidation>
    <dataValidation type="list" allowBlank="1" showInputMessage="1" showErrorMessage="1" sqref="Y31 Y285 Y289:Y296 Y301 Y303:Y306">
      <formula1>Ucestalost_novo</formula1>
      <formula2>0</formula2>
    </dataValidation>
    <dataValidation type="list" allowBlank="1" showInputMessage="1" showErrorMessage="1" sqref="W31 W285 W289:W296 W301 W303:W306">
      <formula1>Dezinf_novo</formula1>
      <formula2>0</formula2>
    </dataValidation>
    <dataValidation type="list" allowBlank="1" showInputMessage="1" showErrorMessage="1" sqref="S31 S285 S289:S296 S301 S303:S306">
      <formula1>MAt_novo</formula1>
      <formula2>0</formula2>
    </dataValidation>
    <dataValidation type="list" allowBlank="1" showInputMessage="1" showErrorMessage="1" sqref="O31 O63 O82">
      <formula1>aer</formula1>
      <formula2>0</formula2>
    </dataValidation>
    <dataValidation type="list" allowBlank="1" showInputMessage="1" showErrorMessage="1" sqref="Q31 Q63 Q82 Q285 Q289:Q296 Q301 Q303:Q306">
      <formula1>Sustav_novo</formula1>
      <formula2>0</formula2>
    </dataValidation>
    <dataValidation type="list" allowBlank="1" showInputMessage="1" showErrorMessage="1" sqref="K31 N31 V31 K63 N63 K82 N82">
      <formula1>DANE</formula1>
      <formula2>0</formula2>
    </dataValidation>
    <dataValidation type="list" allowBlank="1" showInputMessage="1" showErrorMessage="1" sqref="I31 I63 I82 I285 I289:I296 I301 I303:I306">
      <formula1>Tip_Vode</formula1>
      <formula2>0</formula2>
    </dataValidation>
    <dataValidation type="list" allowBlank="1" showErrorMessage="1" sqref="I14 I147:I151">
      <formula1>Tip_Vode</formula1>
      <formula2>0</formula2>
    </dataValidation>
    <dataValidation type="list" allowBlank="1" showErrorMessage="1" sqref="Q14 Q147:Q151">
      <formula1>Sustav_novo</formula1>
      <formula2>0</formula2>
    </dataValidation>
    <dataValidation type="list" allowBlank="1" showErrorMessage="1" sqref="Y14 Y147:Y151">
      <formula1>Ucestalost_novo</formula1>
      <formula2>0</formula2>
    </dataValidation>
    <dataValidation type="list" allowBlank="1" showErrorMessage="1" sqref="W14 W147:W151">
      <formula1>Dezinf_novo</formula1>
      <formula2>0</formula2>
    </dataValidation>
    <dataValidation type="list" allowBlank="1" showErrorMessage="1" sqref="S14 S147:S151">
      <formula1>MAt_novo</formula1>
      <formula2>0</formula2>
    </dataValidation>
    <dataValidation type="list" allowBlank="1" showInputMessage="1" showErrorMessage="1" sqref="I46 I50 I57:I58 I106:I107 JE106:JE107 TA106:TA107 ACW106:ACW107 AMS106:AMS107 AWO106:AWO107 BGK106:BGK107 BQG106:BQG107 CAC106:CAC107 CJY106:CJY107 CTU106:CTU107 DDQ106:DDQ107 DNM106:DNM107 DXI106:DXI107 EHE106:EHE107 ERA106:ERA107 FAW106:FAW107 FKS106:FKS107 FUO106:FUO107 GEK106:GEK107 GOG106:GOG107 GYC106:GYC107 HHY106:HHY107 HRU106:HRU107 IBQ106:IBQ107 ILM106:ILM107 IVI106:IVI107 JFE106:JFE107 JPA106:JPA107 JYW106:JYW107 KIS106:KIS107 KSO106:KSO107 LCK106:LCK107 LMG106:LMG107 LWC106:LWC107 MFY106:MFY107 MPU106:MPU107 MZQ106:MZQ107 NJM106:NJM107 NTI106:NTI107 ODE106:ODE107 ONA106:ONA107 OWW106:OWW107 PGS106:PGS107 PQO106:PQO107 QAK106:QAK107 QKG106:QKG107 QUC106:QUC107 RDY106:RDY107 RNU106:RNU107 RXQ106:RXQ107 SHM106:SHM107 SRI106:SRI107 TBE106:TBE107 TLA106:TLA107 TUW106:TUW107 UES106:UES107 UOO106:UOO107 UYK106:UYK107 VIG106:VIG107 VSC106:VSC107 WBY106:WBY107 WLU106:WLU107 WVQ106:WVQ107">
      <formula1>t</formula1>
    </dataValidation>
    <dataValidation type="list" allowBlank="1" showInputMessage="1" showErrorMessage="1" sqref="S46 S50 S57:S58 S106:S107 JO106:JO107 TK106:TK107 ADG106:ADG107 ANC106:ANC107 AWY106:AWY107 BGU106:BGU107 BQQ106:BQQ107 CAM106:CAM107 CKI106:CKI107 CUE106:CUE107 DEA106:DEA107 DNW106:DNW107 DXS106:DXS107 EHO106:EHO107 ERK106:ERK107 FBG106:FBG107 FLC106:FLC107 FUY106:FUY107 GEU106:GEU107 GOQ106:GOQ107 GYM106:GYM107 HII106:HII107 HSE106:HSE107 ICA106:ICA107 ILW106:ILW107 IVS106:IVS107 JFO106:JFO107 JPK106:JPK107 JZG106:JZG107 KJC106:KJC107 KSY106:KSY107 LCU106:LCU107 LMQ106:LMQ107 LWM106:LWM107 MGI106:MGI107 MQE106:MQE107 NAA106:NAA107 NJW106:NJW107 NTS106:NTS107 ODO106:ODO107 ONK106:ONK107 OXG106:OXG107 PHC106:PHC107 PQY106:PQY107 QAU106:QAU107 QKQ106:QKQ107 QUM106:QUM107 REI106:REI107 ROE106:ROE107 RYA106:RYA107 SHW106:SHW107 SRS106:SRS107 TBO106:TBO107 TLK106:TLK107 TVG106:TVG107 UFC106:UFC107 UOY106:UOY107 UYU106:UYU107 VIQ106:VIQ107 VSM106:VSM107 WCI106:WCI107 WME106:WME107 WWA106:WWA107">
      <formula1>mat</formula1>
    </dataValidation>
    <dataValidation type="list" allowBlank="1" showInputMessage="1" showErrorMessage="1" sqref="S2:S13 S51:S56 S47:S49 S15:S30 S307:S356 S32:S45 S152:S284 S286:S288 S297:S300 S302 S108:S146 S59:S105">
      <formula1>MAt_novo</formula1>
    </dataValidation>
    <dataValidation type="list" allowBlank="1" showInputMessage="1" showErrorMessage="1" sqref="W2:W13 W51:W56 W47:W49 W15:W30 W307:W356 W32:W45 W152:W284 W286:W288 W297:W300 W302 W108:W146 W59:W105">
      <formula1>Dezinf_novo</formula1>
    </dataValidation>
    <dataValidation type="list" allowBlank="1" showInputMessage="1" showErrorMessage="1" sqref="Y2:Y13 Y51:Y56 Y47:Y49 Y15:Y30 Y307:Y355 Y32:Y45 Y152:Y284 Y286:Y288 Y297:Y300 Y302 Y108:Y146 Y59:Y105">
      <formula1>Ucestalost_novo</formula1>
    </dataValidation>
    <dataValidation type="list" allowBlank="1" showErrorMessage="1" sqref="Q355:Q356">
      <formula1>Sustav_novo</formula1>
    </dataValidation>
    <dataValidation type="list" allowBlank="1" showInputMessage="1" showErrorMessage="1" sqref="Q2:Q13 Q51:Q56 Q47:Q49 Q307:Q354 Q15:Q30 Q32:Q45 Q59:Q62 Q64:Q81 Q152:Q284 Q286:Q288 Q297:Q300 Q302 Q108:Q146 Q83:Q105">
      <formula1>Sustav_novo</formula1>
    </dataValidation>
    <dataValidation type="list" allowBlank="1" showInputMessage="1" showErrorMessage="1" sqref="I2:I13 I51:I56 I47:I49 I307:I356 I15:I30 I32:I45 I59:I62 I64:I81 I152:I284 I286:I288 I297:I300 I302 I108:I146 I83:I105 I366">
      <formula1>Tip_Vode</formula1>
    </dataValidation>
    <dataValidation type="list" allowBlank="1" showInputMessage="1" showErrorMessage="1" prompt=" - " sqref="AE13">
      <formula1>par</formula1>
    </dataValidation>
    <dataValidation type="list" allowBlank="1" showInputMessage="1" showErrorMessage="1" prompt=" - " sqref="AA13">
      <formula1>uzrok</formula1>
    </dataValidation>
    <dataValidation type="list" allowBlank="1" showInputMessage="1" showErrorMessage="1" prompt=" - " sqref="Z13">
      <formula1>DA</formula1>
    </dataValidation>
    <dataValidation type="list" allowBlank="1" showInputMessage="1" showErrorMessage="1" prompt=" - " sqref="AB13">
      <formula1>radnja</formula1>
    </dataValidation>
    <dataValidation type="list" allowBlank="1" showInputMessage="1" showErrorMessage="1" prompt=" - " sqref="AH13">
      <formula1>prvo</formula1>
    </dataValidation>
    <dataValidation type="list" allowBlank="1" showInputMessage="1" showErrorMessage="1" prompt=" - " sqref="K13 N13 V13 AD13">
      <formula1>DANE</formula1>
    </dataValidation>
    <dataValidation type="list" allowBlank="1" showInputMessage="1" showErrorMessage="1" prompt=" - " sqref="AC13">
      <formula1>vrijeme</formula1>
    </dataValidation>
    <dataValidation type="list" allowBlank="1" showInputMessage="1" showErrorMessage="1" prompt=" - " sqref="X13">
      <formula1>lab</formula1>
    </dataValidation>
    <dataValidation type="list" allowBlank="1" showInputMessage="1" showErrorMessage="1" prompt=" - " sqref="O13">
      <formula1>aer</formula1>
    </dataValidation>
    <dataValidation type="list" allowBlank="1" showErrorMessage="1" sqref="Y356 V355">
      <formula1>J</formula1>
      <formula2>0</formula2>
    </dataValidation>
    <dataValidation type="list" allowBlank="1" showErrorMessage="1" sqref="O124 O14 O282:O283 O182 O285:O296 O18:O19 O35:O36 O38:O40 O156:O157 O147:O151 O176:O178 O220:O221 O224 O230 O234 O241 O252 N355:N356 O89:O90 O301:O306">
      <formula1>aer</formula1>
      <formula2>0</formula2>
    </dataValidation>
    <dataValidation type="list" allowBlank="1" showErrorMessage="1" sqref="AR18:IV19 K14 Z355:Z356 K124 N124 V124 N14 V14 AD14 AF14 AP14 AR14:IV14 K282:K283 N282:N283 V282:V283 AD282:AD283 AD182 K285:K296 K18:K19 N18:N19 U18:V19 AD18:AD19 AF18:AG19 AI18:AO19 K35:K36 N35:N36 U35:V36 AD35:AD36 AF35:AG36 AI35:AO36 K38:K40 N38:N40 U38:V40 AD38:AD40 AF38:AG40 AI38:AO40 K156:K157 N156:N157 V156:V157 AD156:AD157 AD147:AD151 AF147:AF151 AR147:IV151 AP150 K176:K178 N176:N178 V176:V178 AD176:AD178 K220:K221 N220:N221 V220:V221 AD220:AD221 K224 N224 V224 AD224 K230 N230 V230 AD230 K234 N234 V234 AD234 K241 N241 V241 AD241 K252 N252 V252 AD252 J355:J356 M355:M356 AD124 V356 K89:K90 N89:N90 V89:V90 AD89:AD90 AR38:IV40 AR35:IV36 K147:K151 N147:N151 V147:V151 K182 N182 V182 AD285:AD296 V285:V296 N285:N296 AD301:AD306 V301:V306 N301:N306 K301:K306">
      <formula1>DANE</formula1>
      <formula2>0</formula2>
    </dataValidation>
    <dataValidation type="list" allowBlank="1" showErrorMessage="1" sqref="P355:P356">
      <formula1>sustav</formula1>
      <formula2>0</formula2>
    </dataValidation>
    <dataValidation type="list" allowBlank="1" showErrorMessage="1" sqref="T355:T356">
      <formula1>dez</formula1>
      <formula2>0</formula2>
    </dataValidation>
    <dataValidation type="list" allowBlank="1" showErrorMessage="1" sqref="X124 X14 X282:X283 X182 X285:X296 X18:X19 X35:X36 X38:X40 X156:X157 X147:X151 X176:X178 X220:X221 X224 X230 X234 X241 X252 U355:U356 X89:X90 X301:X306">
      <formula1>lab</formula1>
      <formula2>0</formula2>
    </dataValidation>
    <dataValidation type="list" allowBlank="1" showErrorMessage="1" sqref="Z124 Z14 Z282:Z283 Z182 Z285:Z296 Z18:Z19 Z35:Z36 Z38:Z40 Z156:Z157 Z147:Z151 Z176:Z178 Z220:Z221 Z224 Z230 Z234 Z241 Z252 Z89:Z90 Z301:Z306">
      <formula1>DA</formula1>
      <formula2>0</formula2>
    </dataValidation>
    <dataValidation type="list" allowBlank="1" showErrorMessage="1" sqref="AA124 AA14 AA282:AA283 AA182 AA285:AA296 AA18:AA19 AA35:AA36 AA38:AA40 AA156:AA157 AA147:AA151 AA176:AA178 AA220:AA221 AA224 AA230 AA234 AA241 AA252 X355:X356 AA89:AA90 AA301:AA306">
      <formula1>uzrok</formula1>
      <formula2>0</formula2>
    </dataValidation>
    <dataValidation type="list" allowBlank="1" showErrorMessage="1" sqref="AB124 AB14 AB282:AB283 AB182 AB285:AB296 AB18:AB19 AB35:AB36 AB38:AB40 AB156:AB157 AB147:AB151 AB176:AB178 AB220:AB221 AB224 AB230 AB234 AB241 AB252 AB89:AB90 AB301:AB306">
      <formula1>radnja</formula1>
      <formula2>0</formula2>
    </dataValidation>
    <dataValidation type="list" allowBlank="1" showErrorMessage="1" sqref="AC124 AC14 AC282:AC283 AC182 AC285:AC296 AC18:AC19 AC35:AC36 AC38:AC40 AC156:AC157 AC147:AC151 AC176:AC178 AC220:AC221 AC224 AC230 AC234 AC241 AC252 AC89:AC90 AC301:AC306">
      <formula1>vrijeme</formula1>
      <formula2>0</formula2>
    </dataValidation>
    <dataValidation type="list" allowBlank="1" showErrorMessage="1" sqref="AE124 AE14 AE282:AE283 AE182 AE285:AE296 AE18:AE19 AE35:AE36 AE38:AE40 AE156:AE157 AE147:AE151 AE176:AE178 AE220:AE221 AE224 AE230 AE234 AE241 AE252 AA355:AA356 AE89:AE90 AE301:AE306">
      <formula1>par</formula1>
      <formula2>0</formula2>
    </dataValidation>
    <dataValidation type="list" allowBlank="1" showErrorMessage="1" sqref="AH124 AH14 AH282:AH283 AH182 AH285:AH296 AH18:AH19 AH35:AH36 AH38:AH40 AH156:AH157 AH147:AH151 AH176:AH178 AH220:AH221 AH224 AH230 AH234 AH241 AH252 AD355:AD356 AH89:AH90 AH301:AH306">
      <formula1>prvo</formula1>
      <formula2>0</formula2>
    </dataValidation>
    <dataValidation type="whole" operator="equal" allowBlank="1" sqref="U14 U147:U151">
      <formula1>0</formula1>
      <formula2>0</formula2>
    </dataValidation>
    <dataValidation type="list" operator="equal" showDropDown="1" sqref="AG14 AI14:AO14 AQ14 AG147:AG151 AI147:AO151 AQ148:AQ151">
      <formula1>""</formula1>
      <formula2>0</formula2>
    </dataValidation>
    <dataValidation type="list" allowBlank="1" showInputMessage="1" showErrorMessage="1" sqref="AH242:AH251 AH152:AH155 AH354 AH284 AH222:AH223 AH307:AH352 AH41:AH88 AH20:AH34 AH130:AH146 AH297:AH300 AH158:AH175 AH15:AH17 AH225:AH229 AH37 AH2:AH12 AH235:AH240 AH231:AH233 AH125:AH128 AH253:AH281 AH179:AH181 AH183:AH219 AG129 WWP106:WWP107 KD106:KD107 TZ106:TZ107 ADV106:ADV107 ANR106:ANR107 AXN106:AXN107 BHJ106:BHJ107 BRF106:BRF107 CBB106:CBB107 CKX106:CKX107 CUT106:CUT107 DEP106:DEP107 DOL106:DOL107 DYH106:DYH107 EID106:EID107 ERZ106:ERZ107 FBV106:FBV107 FLR106:FLR107 FVN106:FVN107 GFJ106:GFJ107 GPF106:GPF107 GZB106:GZB107 HIX106:HIX107 HST106:HST107 ICP106:ICP107 IML106:IML107 IWH106:IWH107 JGD106:JGD107 JPZ106:JPZ107 JZV106:JZV107 KJR106:KJR107 KTN106:KTN107 LDJ106:LDJ107 LNF106:LNF107 LXB106:LXB107 MGX106:MGX107 MQT106:MQT107 NAP106:NAP107 NKL106:NKL107 NUH106:NUH107 OED106:OED107 ONZ106:ONZ107 OXV106:OXV107 PHR106:PHR107 PRN106:PRN107 QBJ106:QBJ107 QLF106:QLF107 QVB106:QVB107 REX106:REX107 ROT106:ROT107 RYP106:RYP107 SIL106:SIL107 SSH106:SSH107 TCD106:TCD107 TLZ106:TLZ107 TVV106:TVV107 UFR106:UFR107 UPN106:UPN107 UZJ106:UZJ107 VJF106:VJF107 VTB106:VTB107 WCX106:WCX107 WMT106:WMT107 AH91:AH123">
      <formula1>prvo</formula1>
    </dataValidation>
    <dataValidation type="list" allowBlank="1" showInputMessage="1" showErrorMessage="1" sqref="AE73:AE88 AE152:AE155 AE242:AE251 AE284 AE222:AE223 AE307:AE352 AE125:AE128 AE20:AE34 AE130:AE146 AE354 AE41:AE71 AE158:AE175 AE15:AE17 AE225:AE229 AE37 AE2:AE12 AE235:AE240 AE231:AE233 AE179:AE181 AE253:AE281 AE297:AE300 AE183:AE219 AD129 WWM106:WWM107 KA106:KA107 TW106:TW107 ADS106:ADS107 ANO106:ANO107 AXK106:AXK107 BHG106:BHG107 BRC106:BRC107 CAY106:CAY107 CKU106:CKU107 CUQ106:CUQ107 DEM106:DEM107 DOI106:DOI107 DYE106:DYE107 EIA106:EIA107 ERW106:ERW107 FBS106:FBS107 FLO106:FLO107 FVK106:FVK107 GFG106:GFG107 GPC106:GPC107 GYY106:GYY107 HIU106:HIU107 HSQ106:HSQ107 ICM106:ICM107 IMI106:IMI107 IWE106:IWE107 JGA106:JGA107 JPW106:JPW107 JZS106:JZS107 KJO106:KJO107 KTK106:KTK107 LDG106:LDG107 LNC106:LNC107 LWY106:LWY107 MGU106:MGU107 MQQ106:MQQ107 NAM106:NAM107 NKI106:NKI107 NUE106:NUE107 OEA106:OEA107 ONW106:ONW107 OXS106:OXS107 PHO106:PHO107 PRK106:PRK107 QBG106:QBG107 QLC106:QLC107 QUY106:QUY107 REU106:REU107 ROQ106:ROQ107 RYM106:RYM107 SII106:SII107 SSE106:SSE107 TCA106:TCA107 TLW106:TLW107 TVS106:TVS107 UFO106:UFO107 UPK106:UPK107 UZG106:UZG107 VJC106:VJC107 VSY106:VSY107 WCU106:WCU107 WMQ106:WMQ107 AE91:AE123">
      <formula1>par</formula1>
    </dataValidation>
    <dataValidation type="list" allowBlank="1" showInputMessage="1" showErrorMessage="1" sqref="AC242:AC251 AC152:AC155 AC354 AC284 AC222:AC223 AC307:AC352 AC41:AC88 AC20:AC34 AC130:AC146 AC297:AC300 AC158:AC175 AC15:AC17 AC225:AC229 AC37 AC2:AC12 AC235:AC240 AC231:AC233 AC125:AC128 AC253:AC281 AC179:AC181 AC183:AC219 AB129 WWK106:WWK107 JY106:JY107 TU106:TU107 ADQ106:ADQ107 ANM106:ANM107 AXI106:AXI107 BHE106:BHE107 BRA106:BRA107 CAW106:CAW107 CKS106:CKS107 CUO106:CUO107 DEK106:DEK107 DOG106:DOG107 DYC106:DYC107 EHY106:EHY107 ERU106:ERU107 FBQ106:FBQ107 FLM106:FLM107 FVI106:FVI107 GFE106:GFE107 GPA106:GPA107 GYW106:GYW107 HIS106:HIS107 HSO106:HSO107 ICK106:ICK107 IMG106:IMG107 IWC106:IWC107 JFY106:JFY107 JPU106:JPU107 JZQ106:JZQ107 KJM106:KJM107 KTI106:KTI107 LDE106:LDE107 LNA106:LNA107 LWW106:LWW107 MGS106:MGS107 MQO106:MQO107 NAK106:NAK107 NKG106:NKG107 NUC106:NUC107 ODY106:ODY107 ONU106:ONU107 OXQ106:OXQ107 PHM106:PHM107 PRI106:PRI107 QBE106:QBE107 QLA106:QLA107 QUW106:QUW107 RES106:RES107 ROO106:ROO107 RYK106:RYK107 SIG106:SIG107 SSC106:SSC107 TBY106:TBY107 TLU106:TLU107 TVQ106:TVQ107 UFM106:UFM107 UPI106:UPI107 UZE106:UZE107 VJA106:VJA107 VSW106:VSW107 WCS106:WCS107 WMO106:WMO107 AC91:AC123">
      <formula1>vrijeme</formula1>
    </dataValidation>
    <dataValidation type="list" allowBlank="1" showInputMessage="1" showErrorMessage="1" sqref="AB242:AB251 AB152:AB155 AB354 AB284 AB222:AB223 AB307:AB352 AB41:AB88 AB20:AB34 AB130:AB146 AB297:AB300 AB158:AB175 AB15:AB17 AB225:AB229 AB37 AB2:AB12 AB235:AB240 AB231:AB233 AB125:AB128 AB253:AB281 AB179:AB181 AB183:AB219 AA129 WWJ106:WWJ107 JX106:JX107 TT106:TT107 ADP106:ADP107 ANL106:ANL107 AXH106:AXH107 BHD106:BHD107 BQZ106:BQZ107 CAV106:CAV107 CKR106:CKR107 CUN106:CUN107 DEJ106:DEJ107 DOF106:DOF107 DYB106:DYB107 EHX106:EHX107 ERT106:ERT107 FBP106:FBP107 FLL106:FLL107 FVH106:FVH107 GFD106:GFD107 GOZ106:GOZ107 GYV106:GYV107 HIR106:HIR107 HSN106:HSN107 ICJ106:ICJ107 IMF106:IMF107 IWB106:IWB107 JFX106:JFX107 JPT106:JPT107 JZP106:JZP107 KJL106:KJL107 KTH106:KTH107 LDD106:LDD107 LMZ106:LMZ107 LWV106:LWV107 MGR106:MGR107 MQN106:MQN107 NAJ106:NAJ107 NKF106:NKF107 NUB106:NUB107 ODX106:ODX107 ONT106:ONT107 OXP106:OXP107 PHL106:PHL107 PRH106:PRH107 QBD106:QBD107 QKZ106:QKZ107 QUV106:QUV107 RER106:RER107 RON106:RON107 RYJ106:RYJ107 SIF106:SIF107 SSB106:SSB107 TBX106:TBX107 TLT106:TLT107 TVP106:TVP107 UFL106:UFL107 UPH106:UPH107 UZD106:UZD107 VIZ106:VIZ107 VSV106:VSV107 WCR106:WCR107 WMN106:WMN107 AB91:AB123">
      <formula1>radnja</formula1>
    </dataValidation>
    <dataValidation type="list" allowBlank="1" showInputMessage="1" showErrorMessage="1" sqref="AA242:AA251 AA152:AA155 AA354 AA284 AA222:AA223 AA307:AA352 AA41:AA88 AA20:AA34 AA130:AA146 AA297:AA300 AA158:AA175 AA15:AA17 AA225:AA229 AA37 AA2:AA12 AA235:AA240 AA231:AA233 AA125:AA128 AA253:AA281 AA179:AA181 AA183:AA219 Z129 WWI106:WWI107 JW106:JW107 TS106:TS107 ADO106:ADO107 ANK106:ANK107 AXG106:AXG107 BHC106:BHC107 BQY106:BQY107 CAU106:CAU107 CKQ106:CKQ107 CUM106:CUM107 DEI106:DEI107 DOE106:DOE107 DYA106:DYA107 EHW106:EHW107 ERS106:ERS107 FBO106:FBO107 FLK106:FLK107 FVG106:FVG107 GFC106:GFC107 GOY106:GOY107 GYU106:GYU107 HIQ106:HIQ107 HSM106:HSM107 ICI106:ICI107 IME106:IME107 IWA106:IWA107 JFW106:JFW107 JPS106:JPS107 JZO106:JZO107 KJK106:KJK107 KTG106:KTG107 LDC106:LDC107 LMY106:LMY107 LWU106:LWU107 MGQ106:MGQ107 MQM106:MQM107 NAI106:NAI107 NKE106:NKE107 NUA106:NUA107 ODW106:ODW107 ONS106:ONS107 OXO106:OXO107 PHK106:PHK107 PRG106:PRG107 QBC106:QBC107 QKY106:QKY107 QUU106:QUU107 REQ106:REQ107 ROM106:ROM107 RYI106:RYI107 SIE106:SIE107 SSA106:SSA107 TBW106:TBW107 TLS106:TLS107 TVO106:TVO107 UFK106:UFK107 UPG106:UPG107 UZC106:UZC107 VIY106:VIY107 VSU106:VSU107 WCQ106:WCQ107 WMM106:WMM107 AA91:AA123">
      <formula1>uzrok</formula1>
    </dataValidation>
    <dataValidation type="list" allowBlank="1" showInputMessage="1" showErrorMessage="1" sqref="Z242:Z251 Z152:Z155 Z354 Z284 Z222:Z223 Z307:Z352 Z41:Z88 Z20:Z30 Z130:Z146 Z158:Z175 Z297:Z300 Z15:Z17 Z225:Z229 Z37 Z2:Z12 Z235:Z240 Z231:Z233 Z125:Z128 Z253:Z281 Z179:Z181 Z183:Z219 Z32:Z34 WWH106:WWH107 JV106:JV107 TR106:TR107 ADN106:ADN107 ANJ106:ANJ107 AXF106:AXF107 BHB106:BHB107 BQX106:BQX107 CAT106:CAT107 CKP106:CKP107 CUL106:CUL107 DEH106:DEH107 DOD106:DOD107 DXZ106:DXZ107 EHV106:EHV107 ERR106:ERR107 FBN106:FBN107 FLJ106:FLJ107 FVF106:FVF107 GFB106:GFB107 GOX106:GOX107 GYT106:GYT107 HIP106:HIP107 HSL106:HSL107 ICH106:ICH107 IMD106:IMD107 IVZ106:IVZ107 JFV106:JFV107 JPR106:JPR107 JZN106:JZN107 KJJ106:KJJ107 KTF106:KTF107 LDB106:LDB107 LMX106:LMX107 LWT106:LWT107 MGP106:MGP107 MQL106:MQL107 NAH106:NAH107 NKD106:NKD107 NTZ106:NTZ107 ODV106:ODV107 ONR106:ONR107 OXN106:OXN107 PHJ106:PHJ107 PRF106:PRF107 QBB106:QBB107 QKX106:QKX107 QUT106:QUT107 REP106:REP107 ROL106:ROL107 RYH106:RYH107 SID106:SID107 SRZ106:SRZ107 TBV106:TBV107 TLR106:TLR107 TVN106:TVN107 UFJ106:UFJ107 UPF106:UPF107 UZB106:UZB107 VIX106:VIX107 VST106:VST107 WCP106:WCP107 WML106:WML107 Z91:Z123">
      <formula1>DA</formula1>
    </dataValidation>
    <dataValidation type="list" allowBlank="1" showInputMessage="1" showErrorMessage="1" sqref="Y57:Y58 Y46 Y50 X129 Y106:Y107 JU106:JU107 TQ106:TQ107 ADM106:ADM107 ANI106:ANI107 AXE106:AXE107 BHA106:BHA107 BQW106:BQW107 CAS106:CAS107 CKO106:CKO107 CUK106:CUK107 DEG106:DEG107 DOC106:DOC107 DXY106:DXY107 EHU106:EHU107 ERQ106:ERQ107 FBM106:FBM107 FLI106:FLI107 FVE106:FVE107 GFA106:GFA107 GOW106:GOW107 GYS106:GYS107 HIO106:HIO107 HSK106:HSK107 ICG106:ICG107 IMC106:IMC107 IVY106:IVY107 JFU106:JFU107 JPQ106:JPQ107 JZM106:JZM107 KJI106:KJI107 KTE106:KTE107 LDA106:LDA107 LMW106:LMW107 LWS106:LWS107 MGO106:MGO107 MQK106:MQK107 NAG106:NAG107 NKC106:NKC107 NTY106:NTY107 ODU106:ODU107 ONQ106:ONQ107 OXM106:OXM107 PHI106:PHI107 PRE106:PRE107 QBA106:QBA107 QKW106:QKW107 QUS106:QUS107 REO106:REO107 ROK106:ROK107 RYG106:RYG107 SIC106:SIC107 SRY106:SRY107 TBU106:TBU107 TLQ106:TLQ107 TVM106:TVM107 UFI106:UFI107 UPE106:UPE107 UZA106:UZA107 VIW106:VIW107 VSS106:VSS107 WCO106:WCO107 WMK106:WMK107 WWG106:WWG107">
      <formula1>J</formula1>
    </dataValidation>
    <dataValidation type="list" allowBlank="1" showInputMessage="1" showErrorMessage="1" sqref="X242:X251 X152:X155 X253:X281 X284 X222:X223 X307:X354 X41:X88 X20:X30 X130:X146 X297:X300 X158:X175 X15:X17 X225:X229 X37 X2:X12 X235:X240 X231:X233 X125:X128 X179:X181 X183:X219 X32:X34 WWF106:WWF107 JT106:JT107 TP106:TP107 ADL106:ADL107 ANH106:ANH107 AXD106:AXD107 BGZ106:BGZ107 BQV106:BQV107 CAR106:CAR107 CKN106:CKN107 CUJ106:CUJ107 DEF106:DEF107 DOB106:DOB107 DXX106:DXX107 EHT106:EHT107 ERP106:ERP107 FBL106:FBL107 FLH106:FLH107 FVD106:FVD107 GEZ106:GEZ107 GOV106:GOV107 GYR106:GYR107 HIN106:HIN107 HSJ106:HSJ107 ICF106:ICF107 IMB106:IMB107 IVX106:IVX107 JFT106:JFT107 JPP106:JPP107 JZL106:JZL107 KJH106:KJH107 KTD106:KTD107 LCZ106:LCZ107 LMV106:LMV107 LWR106:LWR107 MGN106:MGN107 MQJ106:MQJ107 NAF106:NAF107 NKB106:NKB107 NTX106:NTX107 ODT106:ODT107 ONP106:ONP107 OXL106:OXL107 PHH106:PHH107 PRD106:PRD107 QAZ106:QAZ107 QKV106:QKV107 QUR106:QUR107 REN106:REN107 ROJ106:ROJ107 RYF106:RYF107 SIB106:SIB107 SRX106:SRX107 TBT106:TBT107 TLP106:TLP107 TVL106:TVL107 UFH106:UFH107 UPD106:UPD107 UYZ106:UYZ107 VIV106:VIV107 VSR106:VSR107 WCN106:WCN107 WMJ106:WMJ107 X91:X123">
      <formula1>lab</formula1>
    </dataValidation>
    <dataValidation type="list" allowBlank="1" showInputMessage="1" showErrorMessage="1" sqref="W57:W58 W46 W50 V129 W106:W107 JS106:JS107 TO106:TO107 ADK106:ADK107 ANG106:ANG107 AXC106:AXC107 BGY106:BGY107 BQU106:BQU107 CAQ106:CAQ107 CKM106:CKM107 CUI106:CUI107 DEE106:DEE107 DOA106:DOA107 DXW106:DXW107 EHS106:EHS107 ERO106:ERO107 FBK106:FBK107 FLG106:FLG107 FVC106:FVC107 GEY106:GEY107 GOU106:GOU107 GYQ106:GYQ107 HIM106:HIM107 HSI106:HSI107 ICE106:ICE107 IMA106:IMA107 IVW106:IVW107 JFS106:JFS107 JPO106:JPO107 JZK106:JZK107 KJG106:KJG107 KTC106:KTC107 LCY106:LCY107 LMU106:LMU107 LWQ106:LWQ107 MGM106:MGM107 MQI106:MQI107 NAE106:NAE107 NKA106:NKA107 NTW106:NTW107 ODS106:ODS107 ONO106:ONO107 OXK106:OXK107 PHG106:PHG107 PRC106:PRC107 QAY106:QAY107 QKU106:QKU107 QUQ106:QUQ107 REM106:REM107 ROI106:ROI107 RYE106:RYE107 SIA106:SIA107 SRW106:SRW107 TBS106:TBS107 TLO106:TLO107 TVK106:TVK107 UFG106:UFG107 UPC106:UPC107 UYY106:UYY107 VIU106:VIU107 VSQ106:VSQ107 WCM106:WCM107 WMI106:WMI107 WWE106:WWE107">
      <formula1>dez</formula1>
    </dataValidation>
    <dataValidation type="list" allowBlank="1" showInputMessage="1" showErrorMessage="1" sqref="Q57:Q58 Q46 Q50 P129 Q106:Q107 JM106:JM107 TI106:TI107 ADE106:ADE107 ANA106:ANA107 AWW106:AWW107 BGS106:BGS107 BQO106:BQO107 CAK106:CAK107 CKG106:CKG107 CUC106:CUC107 DDY106:DDY107 DNU106:DNU107 DXQ106:DXQ107 EHM106:EHM107 ERI106:ERI107 FBE106:FBE107 FLA106:FLA107 FUW106:FUW107 GES106:GES107 GOO106:GOO107 GYK106:GYK107 HIG106:HIG107 HSC106:HSC107 IBY106:IBY107 ILU106:ILU107 IVQ106:IVQ107 JFM106:JFM107 JPI106:JPI107 JZE106:JZE107 KJA106:KJA107 KSW106:KSW107 LCS106:LCS107 LMO106:LMO107 LWK106:LWK107 MGG106:MGG107 MQC106:MQC107 MZY106:MZY107 NJU106:NJU107 NTQ106:NTQ107 ODM106:ODM107 ONI106:ONI107 OXE106:OXE107 PHA106:PHA107 PQW106:PQW107 QAS106:QAS107 QKO106:QKO107 QUK106:QUK107 REG106:REG107 ROC106:ROC107 RXY106:RXY107 SHU106:SHU107 SRQ106:SRQ107 TBM106:TBM107 TLI106:TLI107 TVE106:TVE107 UFA106:UFA107 UOW106:UOW107 UYS106:UYS107 VIO106:VIO107 VSK106:VSK107 WCG106:WCG107 WMC106:WMC107 WVY106:WVY107">
      <formula1>sustav</formula1>
    </dataValidation>
    <dataValidation type="list" allowBlank="1" showInputMessage="1" showErrorMessage="1" sqref="K297:K300 AD297:AD300 V297:V300 V284 V130:V136 K225:K229 V225:V229 AD225:AD229 N225:N229 K15:K17 K253:K281 N354 K152:K155 V125:V128 AD125:AD128 K330:K352 N15:N17 V15:V17 AD15:AD17 V235:V240 AD2:AD12 K354 AD354 V354 N83:N88 V20:V30 AD41:AD88 V41:V88 N64:N71 U129 AC129 J129 M129 K125:K128 V183:V219 N152:N155 AD152:AD155 V152:V155 V138:V146 N125:N146 AD130:AD146 K130:K146 N179:N181 AD179:AD181 V179:V181 K172:K174 K179:K181 K189:K196 AD158:AD175 V158:V175 N158:N175 K158:K170 K183:K187 K37 AD37 V37 N37 N222:N223 N235:N240 N214:N219 K83:K88 AD222:AD223 V222:V223 K222:K223 K235:K240 V231:V233 K231:K233 N231:N233 AD231:AD233 AD235:AD240 N242:N251 AD242:AD251 V242:V251 K242:K251 N297:N300 V253:V281 AD253:AD281 N253:N281 AD284 K284 N284 K307:K328 AD307:AD352 N307:N352 V307:V352 V2:V12 N2:N12 K2:K12 N32:N34 K32:K34 V32:V34 AD20:AD34 K20:K30 N20:N30 K41:K62 N41:N62 N73:N81 K64:K81 K198:K219 AD183:AD219 N183:N212 WVS106:WVS107 JJ106:JJ107 TF106:TF107 ADB106:ADB107 AMX106:AMX107 AWT106:AWT107 BGP106:BGP107 BQL106:BQL107 CAH106:CAH107 CKD106:CKD107 CTZ106:CTZ107 DDV106:DDV107 DNR106:DNR107 DXN106:DXN107 EHJ106:EHJ107 ERF106:ERF107 FBB106:FBB107 FKX106:FKX107 FUT106:FUT107 GEP106:GEP107 GOL106:GOL107 GYH106:GYH107 HID106:HID107 HRZ106:HRZ107 IBV106:IBV107 ILR106:ILR107 IVN106:IVN107 JFJ106:JFJ107 JPF106:JPF107 JZB106:JZB107 KIX106:KIX107 KST106:KST107 LCP106:LCP107 LML106:LML107 LWH106:LWH107 MGD106:MGD107 MPZ106:MPZ107 MZV106:MZV107 NJR106:NJR107 NTN106:NTN107 ODJ106:ODJ107 ONF106:ONF107 OXB106:OXB107 PGX106:PGX107 PQT106:PQT107 QAP106:QAP107 QKL106:QKL107 QUH106:QUH107 RED106:RED107 RNZ106:RNZ107 RXV106:RXV107 SHR106:SHR107 SRN106:SRN107 TBJ106:TBJ107 TLF106:TLF107 TVB106:TVB107 UEX106:UEX107 UOT106:UOT107 UYP106:UYP107 VIL106:VIL107 VSH106:VSH107 WCD106:WCD107 WLZ106:WLZ107 WVV106:WVV107 JR106:JR107 TN106:TN107 ADJ106:ADJ107 ANF106:ANF107 AXB106:AXB107 BGX106:BGX107 BQT106:BQT107 CAP106:CAP107 CKL106:CKL107 CUH106:CUH107 DED106:DED107 DNZ106:DNZ107 DXV106:DXV107 EHR106:EHR107 ERN106:ERN107 FBJ106:FBJ107 FLF106:FLF107 FVB106:FVB107 GEX106:GEX107 GOT106:GOT107 GYP106:GYP107 HIL106:HIL107 HSH106:HSH107 ICD106:ICD107 ILZ106:ILZ107 IVV106:IVV107 JFR106:JFR107 JPN106:JPN107 JZJ106:JZJ107 KJF106:KJF107 KTB106:KTB107 LCX106:LCX107 LMT106:LMT107 LWP106:LWP107 MGL106:MGL107 MQH106:MQH107 NAD106:NAD107 NJZ106:NJZ107 NTV106:NTV107 ODR106:ODR107 ONN106:ONN107 OXJ106:OXJ107 PHF106:PHF107 PRB106:PRB107 QAX106:QAX107 QKT106:QKT107 QUP106:QUP107 REL106:REL107 ROH106:ROH107 RYD106:RYD107 SHZ106:SHZ107 SRV106:SRV107 TBR106:TBR107 TLN106:TLN107 TVJ106:TVJ107 UFF106:UFF107 UPB106:UPB107 UYX106:UYX107 VIT106:VIT107 VSP106:VSP107 WCL106:WCL107 WMH106:WMH107 WWD106:WWD107 JZ106:JZ107 TV106:TV107 ADR106:ADR107 ANN106:ANN107 AXJ106:AXJ107 BHF106:BHF107 BRB106:BRB107 CAX106:CAX107 CKT106:CKT107 CUP106:CUP107 DEL106:DEL107 DOH106:DOH107 DYD106:DYD107 EHZ106:EHZ107 ERV106:ERV107 FBR106:FBR107 FLN106:FLN107 FVJ106:FVJ107 GFF106:GFF107 GPB106:GPB107 GYX106:GYX107 HIT106:HIT107 HSP106:HSP107 ICL106:ICL107 IMH106:IMH107 IWD106:IWD107 JFZ106:JFZ107 JPV106:JPV107 JZR106:JZR107 KJN106:KJN107 KTJ106:KTJ107 LDF106:LDF107 LNB106:LNB107 LWX106:LWX107 MGT106:MGT107 MQP106:MQP107 NAL106:NAL107 NKH106:NKH107 NUD106:NUD107 ODZ106:ODZ107 ONV106:ONV107 OXR106:OXR107 PHN106:PHN107 PRJ106:PRJ107 QBF106:QBF107 QLB106:QLB107 QUX106:QUX107 RET106:RET107 ROP106:ROP107 RYL106:RYL107 SIH106:SIH107 SSD106:SSD107 TBZ106:TBZ107 TLV106:TLV107 TVR106:TVR107 UFN106:UFN107 UPJ106:UPJ107 UZF106:UZF107 VJB106:VJB107 VSX106:VSX107 WCT106:WCT107 WMP106:WMP107 WWL106:WWL107 JG106:JG107 TC106:TC107 ACY106:ACY107 AMU106:AMU107 AWQ106:AWQ107 BGM106:BGM107 BQI106:BQI107 CAE106:CAE107 CKA106:CKA107 CTW106:CTW107 DDS106:DDS107 DNO106:DNO107 DXK106:DXK107 EHG106:EHG107 ERC106:ERC107 FAY106:FAY107 FKU106:FKU107 FUQ106:FUQ107 GEM106:GEM107 GOI106:GOI107 GYE106:GYE107 HIA106:HIA107 HRW106:HRW107 IBS106:IBS107 ILO106:ILO107 IVK106:IVK107 JFG106:JFG107 JPC106:JPC107 JYY106:JYY107 KIU106:KIU107 KSQ106:KSQ107 LCM106:LCM107 LMI106:LMI107 LWE106:LWE107 MGA106:MGA107 MPW106:MPW107 MZS106:MZS107 NJO106:NJO107 NTK106:NTK107 ODG106:ODG107 ONC106:ONC107 OWY106:OWY107 PGU106:PGU107 PQQ106:PQQ107 QAM106:QAM107 QKI106:QKI107 QUE106:QUE107 REA106:REA107 RNW106:RNW107 RXS106:RXS107 SHO106:SHO107 SRK106:SRK107 TBG106:TBG107 TLC106:TLC107 TUY106:TUY107 UEU106:UEU107 UOQ106:UOQ107 UYM106:UYM107 VII106:VII107 VSE106:VSE107 WCA106:WCA107 WLW106:WLW107 V91:V123 N91:N123 K91:K123 AD91:AD123 K366">
      <formula1>DANE</formula1>
    </dataValidation>
    <dataValidation type="list" allowBlank="1" showInputMessage="1" showErrorMessage="1" sqref="O242:O251 O152:O155 O284 O222:O223 O179:O181 O15:O17 O214:O219 O354 O37 O307:O352 O297:O300 O158:O175 O125:O146 O225:O229 O83:O88 O235:O240 O231:O233 O20:O30 O253:O281 O2:O12 O183:O212 O91:O123 O32:O34 O41:O62 O64:O81 WVW106:WVW107 JK106:JK107 TG106:TG107 ADC106:ADC107 AMY106:AMY107 AWU106:AWU107 BGQ106:BGQ107 BQM106:BQM107 CAI106:CAI107 CKE106:CKE107 CUA106:CUA107 DDW106:DDW107 DNS106:DNS107 DXO106:DXO107 EHK106:EHK107 ERG106:ERG107 FBC106:FBC107 FKY106:FKY107 FUU106:FUU107 GEQ106:GEQ107 GOM106:GOM107 GYI106:GYI107 HIE106:HIE107 HSA106:HSA107 IBW106:IBW107 ILS106:ILS107 IVO106:IVO107 JFK106:JFK107 JPG106:JPG107 JZC106:JZC107 KIY106:KIY107 KSU106:KSU107 LCQ106:LCQ107 LMM106:LMM107 LWI106:LWI107 MGE106:MGE107 MQA106:MQA107 MZW106:MZW107 NJS106:NJS107 NTO106:NTO107 ODK106:ODK107 ONG106:ONG107 OXC106:OXC107 PGY106:PGY107 PQU106:PQU107 QAQ106:QAQ107 QKM106:QKM107 QUI106:QUI107 REE106:REE107 ROA106:ROA107 RXW106:RXW107 SHS106:SHS107 SRO106:SRO107 TBK106:TBK107 TLG106:TLG107 TVC106:TVC107 UEY106:UEY107 UOU106:UOU107 UYQ106:UYQ107 VIM106:VIM107 VSI106:VSI107 WCE106:WCE107 WMA106:WMA107">
      <formula1>aer</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opLeftCell="A40" workbookViewId="0">
      <selection activeCell="H67" sqref="H67"/>
    </sheetView>
  </sheetViews>
  <sheetFormatPr defaultRowHeight="12.75" x14ac:dyDescent="0.2"/>
  <cols>
    <col min="1" max="1" width="31" customWidth="1"/>
    <col min="5" max="5" width="8.85546875" customWidth="1"/>
    <col min="6" max="6" width="34.140625" customWidth="1"/>
    <col min="7" max="7" width="14.140625" customWidth="1"/>
    <col min="8" max="8" width="110.28515625" customWidth="1"/>
  </cols>
  <sheetData>
    <row r="1" spans="1:8" x14ac:dyDescent="0.2">
      <c r="A1" s="52" t="s">
        <v>857</v>
      </c>
      <c r="E1" s="13" t="s">
        <v>702</v>
      </c>
      <c r="F1" s="14" t="s">
        <v>703</v>
      </c>
      <c r="G1" s="13" t="s">
        <v>704</v>
      </c>
      <c r="H1" s="15" t="s">
        <v>705</v>
      </c>
    </row>
    <row r="2" spans="1:8" x14ac:dyDescent="0.2">
      <c r="A2" t="s">
        <v>798</v>
      </c>
      <c r="E2" s="16" t="s">
        <v>706</v>
      </c>
      <c r="F2" s="17" t="s">
        <v>773</v>
      </c>
      <c r="G2" s="16" t="s">
        <v>707</v>
      </c>
      <c r="H2" s="18" t="s">
        <v>780</v>
      </c>
    </row>
    <row r="3" spans="1:8" x14ac:dyDescent="0.2">
      <c r="A3" t="s">
        <v>2161</v>
      </c>
      <c r="E3" s="16" t="s">
        <v>708</v>
      </c>
      <c r="F3" s="17" t="s">
        <v>774</v>
      </c>
      <c r="G3" s="16" t="s">
        <v>709</v>
      </c>
      <c r="H3" s="18" t="s">
        <v>781</v>
      </c>
    </row>
    <row r="4" spans="1:8" x14ac:dyDescent="0.2">
      <c r="A4" t="s">
        <v>800</v>
      </c>
      <c r="E4" s="16" t="s">
        <v>710</v>
      </c>
      <c r="F4" s="17" t="s">
        <v>775</v>
      </c>
      <c r="G4" s="16" t="s">
        <v>708</v>
      </c>
      <c r="H4" s="18" t="s">
        <v>782</v>
      </c>
    </row>
    <row r="5" spans="1:8" x14ac:dyDescent="0.2">
      <c r="A5" s="101" t="s">
        <v>2190</v>
      </c>
      <c r="E5" s="16" t="s">
        <v>711</v>
      </c>
      <c r="F5" s="17" t="s">
        <v>776</v>
      </c>
      <c r="G5" s="16" t="s">
        <v>712</v>
      </c>
      <c r="H5" s="18" t="s">
        <v>783</v>
      </c>
    </row>
    <row r="6" spans="1:8" x14ac:dyDescent="0.2">
      <c r="E6" s="16" t="s">
        <v>713</v>
      </c>
      <c r="F6" s="17" t="s">
        <v>777</v>
      </c>
      <c r="G6" s="16" t="s">
        <v>714</v>
      </c>
      <c r="H6" s="18" t="s">
        <v>784</v>
      </c>
    </row>
    <row r="7" spans="1:8" x14ac:dyDescent="0.2">
      <c r="A7" t="s">
        <v>796</v>
      </c>
      <c r="E7" s="16" t="s">
        <v>715</v>
      </c>
      <c r="F7" s="17" t="s">
        <v>778</v>
      </c>
      <c r="G7" s="16" t="s">
        <v>716</v>
      </c>
      <c r="H7" s="18" t="s">
        <v>785</v>
      </c>
    </row>
    <row r="8" spans="1:8" ht="13.5" thickBot="1" x14ac:dyDescent="0.25">
      <c r="A8" t="s">
        <v>797</v>
      </c>
      <c r="E8" s="19" t="s">
        <v>717</v>
      </c>
      <c r="F8" s="20" t="s">
        <v>779</v>
      </c>
      <c r="G8" s="16" t="s">
        <v>718</v>
      </c>
      <c r="H8" s="18" t="s">
        <v>786</v>
      </c>
    </row>
    <row r="9" spans="1:8" x14ac:dyDescent="0.2">
      <c r="E9" s="21"/>
      <c r="F9" s="22"/>
      <c r="G9" s="16" t="s">
        <v>719</v>
      </c>
      <c r="H9" s="18" t="s">
        <v>787</v>
      </c>
    </row>
    <row r="10" spans="1:8" x14ac:dyDescent="0.2">
      <c r="E10" s="21"/>
      <c r="F10" s="22"/>
      <c r="G10" s="16" t="s">
        <v>713</v>
      </c>
      <c r="H10" s="18" t="s">
        <v>777</v>
      </c>
    </row>
    <row r="11" spans="1:8" x14ac:dyDescent="0.2">
      <c r="A11" s="52" t="s">
        <v>858</v>
      </c>
      <c r="D11" t="s">
        <v>796</v>
      </c>
      <c r="E11" s="21"/>
      <c r="F11" s="22"/>
      <c r="G11" s="16" t="s">
        <v>720</v>
      </c>
      <c r="H11" s="18" t="s">
        <v>788</v>
      </c>
    </row>
    <row r="12" spans="1:8" x14ac:dyDescent="0.2">
      <c r="A12" t="s">
        <v>809</v>
      </c>
      <c r="D12" t="s">
        <v>797</v>
      </c>
      <c r="E12" s="21"/>
      <c r="F12" s="22"/>
      <c r="G12" s="16" t="s">
        <v>721</v>
      </c>
      <c r="H12" s="18" t="s">
        <v>789</v>
      </c>
    </row>
    <row r="13" spans="1:8" ht="13.5" thickBot="1" x14ac:dyDescent="0.25">
      <c r="A13" t="s">
        <v>810</v>
      </c>
      <c r="D13" t="s">
        <v>801</v>
      </c>
      <c r="E13" s="21"/>
      <c r="F13" s="22"/>
      <c r="G13" s="19" t="s">
        <v>722</v>
      </c>
      <c r="H13" s="23" t="s">
        <v>790</v>
      </c>
    </row>
    <row r="14" spans="1:8" x14ac:dyDescent="0.2">
      <c r="A14" s="97" t="s">
        <v>2162</v>
      </c>
      <c r="E14" s="24"/>
      <c r="F14" s="22"/>
      <c r="G14" s="24"/>
      <c r="H14" s="22"/>
    </row>
    <row r="15" spans="1:8" x14ac:dyDescent="0.2">
      <c r="E15" s="24"/>
      <c r="F15" s="22"/>
      <c r="G15" s="24"/>
      <c r="H15" s="22"/>
    </row>
    <row r="16" spans="1:8" x14ac:dyDescent="0.2">
      <c r="D16" t="s">
        <v>1382</v>
      </c>
      <c r="E16" s="24"/>
      <c r="F16" s="22"/>
      <c r="G16" s="24"/>
      <c r="H16" s="22"/>
    </row>
    <row r="17" spans="1:8" ht="13.5" thickBot="1" x14ac:dyDescent="0.25">
      <c r="A17" t="s">
        <v>802</v>
      </c>
      <c r="D17" t="s">
        <v>2347</v>
      </c>
      <c r="E17" s="24"/>
      <c r="F17" s="22"/>
      <c r="G17" s="25" t="s">
        <v>723</v>
      </c>
      <c r="H17" s="26" t="s">
        <v>724</v>
      </c>
    </row>
    <row r="18" spans="1:8" x14ac:dyDescent="0.2">
      <c r="A18" t="s">
        <v>803</v>
      </c>
      <c r="D18" t="s">
        <v>2355</v>
      </c>
      <c r="E18" s="24"/>
      <c r="F18" s="22"/>
      <c r="G18" s="27" t="s">
        <v>725</v>
      </c>
      <c r="H18" s="28" t="s">
        <v>791</v>
      </c>
    </row>
    <row r="19" spans="1:8" x14ac:dyDescent="0.2">
      <c r="A19" t="s">
        <v>804</v>
      </c>
      <c r="D19" t="s">
        <v>2356</v>
      </c>
      <c r="E19" s="24"/>
      <c r="F19" s="22"/>
      <c r="G19" s="16" t="s">
        <v>715</v>
      </c>
      <c r="H19" s="29" t="s">
        <v>792</v>
      </c>
    </row>
    <row r="20" spans="1:8" x14ac:dyDescent="0.2">
      <c r="D20" t="s">
        <v>845</v>
      </c>
      <c r="E20" s="24"/>
      <c r="F20" s="22"/>
      <c r="G20" s="16" t="s">
        <v>726</v>
      </c>
      <c r="H20" s="29" t="s">
        <v>793</v>
      </c>
    </row>
    <row r="21" spans="1:8" ht="13.5" thickBot="1" x14ac:dyDescent="0.25">
      <c r="E21" s="24"/>
      <c r="F21" s="22"/>
      <c r="G21" s="19" t="s">
        <v>727</v>
      </c>
      <c r="H21" s="30" t="s">
        <v>794</v>
      </c>
    </row>
    <row r="22" spans="1:8" x14ac:dyDescent="0.2">
      <c r="E22" s="24"/>
      <c r="F22" s="22"/>
      <c r="G22" s="24"/>
      <c r="H22" s="22"/>
    </row>
    <row r="23" spans="1:8" x14ac:dyDescent="0.2">
      <c r="G23" s="24"/>
      <c r="H23" s="22"/>
    </row>
    <row r="24" spans="1:8" x14ac:dyDescent="0.2">
      <c r="A24" s="49" t="s">
        <v>748</v>
      </c>
      <c r="F24" t="s">
        <v>811</v>
      </c>
      <c r="G24" s="24"/>
      <c r="H24" s="22"/>
    </row>
    <row r="25" spans="1:8" x14ac:dyDescent="0.2">
      <c r="A25" s="45" t="s">
        <v>795</v>
      </c>
      <c r="F25" t="s">
        <v>812</v>
      </c>
      <c r="G25" s="24"/>
      <c r="H25" s="22"/>
    </row>
    <row r="26" spans="1:8" x14ac:dyDescent="0.2">
      <c r="A26" s="45" t="s">
        <v>817</v>
      </c>
      <c r="F26" t="s">
        <v>813</v>
      </c>
      <c r="G26" s="24"/>
    </row>
    <row r="27" spans="1:8" ht="25.5" x14ac:dyDescent="0.2">
      <c r="A27" s="46" t="s">
        <v>818</v>
      </c>
      <c r="E27" s="31"/>
      <c r="F27" s="102" t="s">
        <v>2166</v>
      </c>
      <c r="G27" s="32"/>
    </row>
    <row r="28" spans="1:8" x14ac:dyDescent="0.2">
      <c r="A28" s="46" t="s">
        <v>819</v>
      </c>
      <c r="G28" s="24"/>
      <c r="H28" s="22"/>
    </row>
    <row r="29" spans="1:8" x14ac:dyDescent="0.2">
      <c r="A29" s="47" t="s">
        <v>820</v>
      </c>
      <c r="G29" s="24"/>
      <c r="H29" s="22"/>
    </row>
    <row r="30" spans="1:8" x14ac:dyDescent="0.2">
      <c r="A30" s="45" t="s">
        <v>821</v>
      </c>
      <c r="G30" s="24"/>
      <c r="H30" s="22"/>
    </row>
    <row r="31" spans="1:8" x14ac:dyDescent="0.2">
      <c r="A31" s="45" t="s">
        <v>822</v>
      </c>
      <c r="G31" s="24"/>
      <c r="H31" s="22"/>
    </row>
    <row r="32" spans="1:8" x14ac:dyDescent="0.2">
      <c r="A32" s="45" t="s">
        <v>823</v>
      </c>
      <c r="G32" s="24"/>
      <c r="H32" s="22"/>
    </row>
    <row r="33" spans="1:7" ht="25.5" x14ac:dyDescent="0.2">
      <c r="A33" s="45" t="s">
        <v>824</v>
      </c>
    </row>
    <row r="34" spans="1:7" x14ac:dyDescent="0.2">
      <c r="A34" s="45" t="s">
        <v>825</v>
      </c>
    </row>
    <row r="35" spans="1:7" x14ac:dyDescent="0.2">
      <c r="A35" s="45" t="s">
        <v>826</v>
      </c>
    </row>
    <row r="36" spans="1:7" ht="38.25" x14ac:dyDescent="0.2">
      <c r="A36" s="46" t="s">
        <v>827</v>
      </c>
    </row>
    <row r="37" spans="1:7" x14ac:dyDescent="0.2">
      <c r="A37" s="33" t="s">
        <v>816</v>
      </c>
      <c r="G37" s="55" t="s">
        <v>1381</v>
      </c>
    </row>
    <row r="38" spans="1:7" x14ac:dyDescent="0.2">
      <c r="A38" s="33" t="s">
        <v>815</v>
      </c>
      <c r="G38" s="54" t="s">
        <v>1382</v>
      </c>
    </row>
    <row r="39" spans="1:7" x14ac:dyDescent="0.2">
      <c r="A39" s="33" t="s">
        <v>814</v>
      </c>
      <c r="G39" t="s">
        <v>1383</v>
      </c>
    </row>
    <row r="40" spans="1:7" ht="38.25" x14ac:dyDescent="0.2">
      <c r="A40" s="79" t="s">
        <v>760</v>
      </c>
      <c r="G40" s="53" t="s">
        <v>1384</v>
      </c>
    </row>
    <row r="41" spans="1:7" x14ac:dyDescent="0.2">
      <c r="A41" s="48" t="s">
        <v>845</v>
      </c>
      <c r="G41" s="53" t="s">
        <v>1385</v>
      </c>
    </row>
    <row r="42" spans="1:7" x14ac:dyDescent="0.2">
      <c r="G42" s="53" t="s">
        <v>1386</v>
      </c>
    </row>
    <row r="43" spans="1:7" x14ac:dyDescent="0.2">
      <c r="G43" s="53"/>
    </row>
    <row r="45" spans="1:7" x14ac:dyDescent="0.2">
      <c r="A45" s="52" t="s">
        <v>747</v>
      </c>
      <c r="G45" s="57" t="s">
        <v>1387</v>
      </c>
    </row>
    <row r="46" spans="1:7" x14ac:dyDescent="0.2">
      <c r="A46" s="43" t="s">
        <v>728</v>
      </c>
      <c r="G46" s="56">
        <v>2000</v>
      </c>
    </row>
    <row r="47" spans="1:7" x14ac:dyDescent="0.2">
      <c r="A47" s="43" t="s">
        <v>729</v>
      </c>
      <c r="G47" s="56">
        <v>2001</v>
      </c>
    </row>
    <row r="48" spans="1:7" x14ac:dyDescent="0.2">
      <c r="A48" s="43" t="s">
        <v>730</v>
      </c>
      <c r="G48" s="56">
        <v>2002</v>
      </c>
    </row>
    <row r="49" spans="1:7" x14ac:dyDescent="0.2">
      <c r="A49" s="43" t="s">
        <v>731</v>
      </c>
      <c r="G49" s="56">
        <v>2003</v>
      </c>
    </row>
    <row r="50" spans="1:7" x14ac:dyDescent="0.2">
      <c r="A50" s="43" t="s">
        <v>732</v>
      </c>
      <c r="G50" s="56">
        <v>2004</v>
      </c>
    </row>
    <row r="51" spans="1:7" x14ac:dyDescent="0.2">
      <c r="A51" s="43" t="s">
        <v>733</v>
      </c>
      <c r="G51" s="56">
        <v>2005</v>
      </c>
    </row>
    <row r="52" spans="1:7" x14ac:dyDescent="0.2">
      <c r="A52" s="43" t="s">
        <v>734</v>
      </c>
      <c r="G52" s="56">
        <v>2006</v>
      </c>
    </row>
    <row r="53" spans="1:7" x14ac:dyDescent="0.2">
      <c r="A53" s="43" t="s">
        <v>735</v>
      </c>
      <c r="G53" s="56">
        <v>2007</v>
      </c>
    </row>
    <row r="54" spans="1:7" x14ac:dyDescent="0.2">
      <c r="A54" s="43" t="s">
        <v>736</v>
      </c>
      <c r="G54" s="56">
        <v>2008</v>
      </c>
    </row>
    <row r="55" spans="1:7" x14ac:dyDescent="0.2">
      <c r="A55" s="9" t="s">
        <v>737</v>
      </c>
      <c r="G55" s="56">
        <v>2009</v>
      </c>
    </row>
    <row r="56" spans="1:7" x14ac:dyDescent="0.2">
      <c r="A56" s="101" t="s">
        <v>2172</v>
      </c>
      <c r="G56" s="56">
        <v>2010</v>
      </c>
    </row>
    <row r="57" spans="1:7" x14ac:dyDescent="0.2">
      <c r="A57" s="43" t="s">
        <v>738</v>
      </c>
      <c r="G57" s="56">
        <v>2011</v>
      </c>
    </row>
    <row r="58" spans="1:7" x14ac:dyDescent="0.2">
      <c r="A58" s="43" t="s">
        <v>739</v>
      </c>
      <c r="G58" s="56">
        <v>2012</v>
      </c>
    </row>
    <row r="59" spans="1:7" x14ac:dyDescent="0.2">
      <c r="A59" s="43" t="s">
        <v>740</v>
      </c>
      <c r="G59" s="56">
        <v>2013</v>
      </c>
    </row>
    <row r="60" spans="1:7" x14ac:dyDescent="0.2">
      <c r="A60" s="9" t="s">
        <v>741</v>
      </c>
      <c r="G60" s="56">
        <v>2014</v>
      </c>
    </row>
    <row r="61" spans="1:7" x14ac:dyDescent="0.2">
      <c r="A61" s="43" t="s">
        <v>742</v>
      </c>
      <c r="G61" s="56">
        <v>2015</v>
      </c>
    </row>
    <row r="62" spans="1:7" x14ac:dyDescent="0.2">
      <c r="A62" s="9" t="s">
        <v>743</v>
      </c>
      <c r="G62" s="56">
        <v>2016</v>
      </c>
    </row>
    <row r="63" spans="1:7" x14ac:dyDescent="0.2">
      <c r="A63" s="43" t="s">
        <v>744</v>
      </c>
      <c r="G63" s="56">
        <v>2017</v>
      </c>
    </row>
    <row r="64" spans="1:7" x14ac:dyDescent="0.2">
      <c r="A64" s="9" t="s">
        <v>745</v>
      </c>
    </row>
    <row r="65" spans="1:8" x14ac:dyDescent="0.2">
      <c r="A65" s="43" t="s">
        <v>746</v>
      </c>
    </row>
    <row r="66" spans="1:8" x14ac:dyDescent="0.2">
      <c r="A66" s="33" t="s">
        <v>845</v>
      </c>
    </row>
    <row r="68" spans="1:8" x14ac:dyDescent="0.2">
      <c r="A68" s="52" t="s">
        <v>749</v>
      </c>
    </row>
    <row r="69" spans="1:8" x14ac:dyDescent="0.2">
      <c r="A69" s="33" t="s">
        <v>754</v>
      </c>
    </row>
    <row r="70" spans="1:8" ht="15.75" x14ac:dyDescent="0.3">
      <c r="A70" s="33" t="s">
        <v>755</v>
      </c>
    </row>
    <row r="71" spans="1:8" x14ac:dyDescent="0.2">
      <c r="A71" s="33" t="s">
        <v>756</v>
      </c>
    </row>
    <row r="72" spans="1:8" ht="15.75" x14ac:dyDescent="0.3">
      <c r="A72" s="37" t="s">
        <v>757</v>
      </c>
      <c r="F72" t="s">
        <v>805</v>
      </c>
      <c r="H72" t="s">
        <v>2357</v>
      </c>
    </row>
    <row r="73" spans="1:8" x14ac:dyDescent="0.2">
      <c r="A73" s="33" t="s">
        <v>758</v>
      </c>
      <c r="F73" s="101" t="s">
        <v>2167</v>
      </c>
      <c r="H73" t="s">
        <v>2358</v>
      </c>
    </row>
    <row r="74" spans="1:8" x14ac:dyDescent="0.2">
      <c r="A74" s="33" t="s">
        <v>759</v>
      </c>
      <c r="F74" s="101" t="s">
        <v>2169</v>
      </c>
      <c r="H74" t="s">
        <v>2343</v>
      </c>
    </row>
    <row r="75" spans="1:8" ht="15.75" x14ac:dyDescent="0.3">
      <c r="A75" s="33" t="s">
        <v>752</v>
      </c>
      <c r="F75" t="s">
        <v>806</v>
      </c>
      <c r="H75" t="s">
        <v>2359</v>
      </c>
    </row>
    <row r="76" spans="1:8" x14ac:dyDescent="0.2">
      <c r="A76" s="33" t="s">
        <v>753</v>
      </c>
      <c r="F76" t="s">
        <v>807</v>
      </c>
      <c r="H76" t="s">
        <v>2360</v>
      </c>
    </row>
    <row r="77" spans="1:8" x14ac:dyDescent="0.2">
      <c r="A77" s="94" t="s">
        <v>2174</v>
      </c>
      <c r="F77" s="101" t="s">
        <v>2189</v>
      </c>
    </row>
    <row r="78" spans="1:8" x14ac:dyDescent="0.2">
      <c r="A78" s="101" t="s">
        <v>2176</v>
      </c>
      <c r="F78" s="101" t="s">
        <v>2168</v>
      </c>
    </row>
    <row r="79" spans="1:8" ht="25.5" x14ac:dyDescent="0.2">
      <c r="A79" s="106" t="s">
        <v>2178</v>
      </c>
      <c r="F79" s="94" t="s">
        <v>2170</v>
      </c>
    </row>
    <row r="80" spans="1:8" x14ac:dyDescent="0.2">
      <c r="A80" s="101" t="s">
        <v>2173</v>
      </c>
      <c r="F80" s="101" t="s">
        <v>2171</v>
      </c>
    </row>
    <row r="81" spans="1:6" x14ac:dyDescent="0.2">
      <c r="A81" s="101" t="s">
        <v>2177</v>
      </c>
    </row>
    <row r="82" spans="1:6" x14ac:dyDescent="0.2">
      <c r="A82" s="101" t="s">
        <v>2175</v>
      </c>
      <c r="F82" s="102"/>
    </row>
    <row r="83" spans="1:6" x14ac:dyDescent="0.2">
      <c r="A83" s="33" t="s">
        <v>845</v>
      </c>
      <c r="F83" s="102"/>
    </row>
    <row r="84" spans="1:6" x14ac:dyDescent="0.2">
      <c r="F84" s="102"/>
    </row>
    <row r="86" spans="1:6" x14ac:dyDescent="0.2">
      <c r="A86" s="51" t="s">
        <v>699</v>
      </c>
    </row>
    <row r="87" spans="1:6" x14ac:dyDescent="0.2">
      <c r="A87" s="11" t="s">
        <v>700</v>
      </c>
    </row>
    <row r="88" spans="1:6" ht="25.5" x14ac:dyDescent="0.2">
      <c r="A88" s="34" t="s">
        <v>836</v>
      </c>
    </row>
    <row r="89" spans="1:6" ht="25.5" x14ac:dyDescent="0.2">
      <c r="A89" s="34" t="s">
        <v>750</v>
      </c>
    </row>
    <row r="90" spans="1:6" x14ac:dyDescent="0.2">
      <c r="A90" s="34" t="s">
        <v>828</v>
      </c>
    </row>
    <row r="91" spans="1:6" x14ac:dyDescent="0.2">
      <c r="A91" s="11" t="s">
        <v>701</v>
      </c>
    </row>
    <row r="92" spans="1:6" x14ac:dyDescent="0.2">
      <c r="A92" s="12" t="s">
        <v>829</v>
      </c>
    </row>
    <row r="93" spans="1:6" x14ac:dyDescent="0.2">
      <c r="A93" s="12" t="s">
        <v>830</v>
      </c>
    </row>
    <row r="94" spans="1:6" x14ac:dyDescent="0.2">
      <c r="A94" s="12" t="s">
        <v>831</v>
      </c>
    </row>
    <row r="95" spans="1:6" x14ac:dyDescent="0.2">
      <c r="A95" s="50" t="s">
        <v>832</v>
      </c>
    </row>
    <row r="96" spans="1:6" x14ac:dyDescent="0.2">
      <c r="A96" s="34" t="s">
        <v>833</v>
      </c>
    </row>
    <row r="97" spans="1:1" x14ac:dyDescent="0.2">
      <c r="A97" s="12" t="s">
        <v>834</v>
      </c>
    </row>
    <row r="98" spans="1:1" x14ac:dyDescent="0.2">
      <c r="A98" s="103" t="s">
        <v>2191</v>
      </c>
    </row>
    <row r="99" spans="1:1" x14ac:dyDescent="0.2">
      <c r="A99" s="101" t="s">
        <v>2184</v>
      </c>
    </row>
    <row r="100" spans="1:1" x14ac:dyDescent="0.2">
      <c r="A100" s="104" t="s">
        <v>2180</v>
      </c>
    </row>
    <row r="101" spans="1:1" x14ac:dyDescent="0.2">
      <c r="A101" s="104" t="s">
        <v>2181</v>
      </c>
    </row>
    <row r="102" spans="1:1" x14ac:dyDescent="0.2">
      <c r="A102" s="101" t="s">
        <v>2185</v>
      </c>
    </row>
    <row r="103" spans="1:1" ht="25.5" x14ac:dyDescent="0.2">
      <c r="A103" s="105" t="s">
        <v>2179</v>
      </c>
    </row>
    <row r="104" spans="1:1" x14ac:dyDescent="0.2">
      <c r="A104" s="101" t="s">
        <v>2182</v>
      </c>
    </row>
    <row r="105" spans="1:1" x14ac:dyDescent="0.2">
      <c r="A105" s="101" t="s">
        <v>2183</v>
      </c>
    </row>
    <row r="106" spans="1:1" ht="25.5" x14ac:dyDescent="0.2">
      <c r="A106" s="106" t="s">
        <v>2192</v>
      </c>
    </row>
    <row r="107" spans="1:1" x14ac:dyDescent="0.2">
      <c r="A107" s="33" t="s">
        <v>845</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8:S20"/>
  <sheetViews>
    <sheetView workbookViewId="0">
      <selection activeCell="S16" sqref="S16:S20"/>
    </sheetView>
  </sheetViews>
  <sheetFormatPr defaultRowHeight="12.75" x14ac:dyDescent="0.2"/>
  <sheetData>
    <row r="8" spans="19:19" x14ac:dyDescent="0.2">
      <c r="S8" t="s">
        <v>1382</v>
      </c>
    </row>
    <row r="9" spans="19:19" x14ac:dyDescent="0.2">
      <c r="S9" t="s">
        <v>2347</v>
      </c>
    </row>
    <row r="10" spans="19:19" x14ac:dyDescent="0.2">
      <c r="S10" t="s">
        <v>2355</v>
      </c>
    </row>
    <row r="11" spans="19:19" x14ac:dyDescent="0.2">
      <c r="S11" t="s">
        <v>2356</v>
      </c>
    </row>
    <row r="12" spans="19:19" x14ac:dyDescent="0.2">
      <c r="S12" t="s">
        <v>845</v>
      </c>
    </row>
    <row r="16" spans="19:19" x14ac:dyDescent="0.2">
      <c r="S16" t="s">
        <v>2357</v>
      </c>
    </row>
    <row r="17" spans="19:19" x14ac:dyDescent="0.2">
      <c r="S17" t="s">
        <v>2358</v>
      </c>
    </row>
    <row r="18" spans="19:19" x14ac:dyDescent="0.2">
      <c r="S18" t="s">
        <v>2343</v>
      </c>
    </row>
    <row r="19" spans="19:19" x14ac:dyDescent="0.2">
      <c r="S19" t="s">
        <v>2359</v>
      </c>
    </row>
    <row r="20" spans="19:19" x14ac:dyDescent="0.2">
      <c r="S20" t="s">
        <v>2360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4" workbookViewId="0">
      <selection activeCell="C20" sqref="C20"/>
    </sheetView>
  </sheetViews>
  <sheetFormatPr defaultRowHeight="12.75" x14ac:dyDescent="0.2"/>
  <cols>
    <col min="1" max="1" width="27.5703125" customWidth="1"/>
    <col min="5" max="5" width="8.85546875" customWidth="1"/>
    <col min="6" max="6" width="34.140625" customWidth="1"/>
    <col min="7" max="7" width="14.140625" customWidth="1"/>
    <col min="8" max="8" width="110.28515625" customWidth="1"/>
  </cols>
  <sheetData>
    <row r="1" spans="1:8" x14ac:dyDescent="0.2">
      <c r="A1" s="52" t="s">
        <v>857</v>
      </c>
      <c r="E1" s="13" t="s">
        <v>702</v>
      </c>
      <c r="F1" s="14" t="s">
        <v>703</v>
      </c>
      <c r="G1" s="13" t="s">
        <v>704</v>
      </c>
      <c r="H1" s="15" t="s">
        <v>705</v>
      </c>
    </row>
    <row r="2" spans="1:8" x14ac:dyDescent="0.2">
      <c r="A2" t="s">
        <v>798</v>
      </c>
      <c r="E2" s="16" t="s">
        <v>706</v>
      </c>
      <c r="F2" s="17" t="s">
        <v>773</v>
      </c>
      <c r="G2" s="16" t="s">
        <v>707</v>
      </c>
      <c r="H2" s="18" t="s">
        <v>780</v>
      </c>
    </row>
    <row r="3" spans="1:8" x14ac:dyDescent="0.2">
      <c r="A3" t="s">
        <v>799</v>
      </c>
      <c r="E3" s="16" t="s">
        <v>708</v>
      </c>
      <c r="F3" s="17" t="s">
        <v>774</v>
      </c>
      <c r="G3" s="16" t="s">
        <v>709</v>
      </c>
      <c r="H3" s="18" t="s">
        <v>781</v>
      </c>
    </row>
    <row r="4" spans="1:8" x14ac:dyDescent="0.2">
      <c r="A4" t="s">
        <v>800</v>
      </c>
      <c r="E4" s="16" t="s">
        <v>710</v>
      </c>
      <c r="F4" s="17" t="s">
        <v>775</v>
      </c>
      <c r="G4" s="16" t="s">
        <v>708</v>
      </c>
      <c r="H4" s="18" t="s">
        <v>782</v>
      </c>
    </row>
    <row r="5" spans="1:8" x14ac:dyDescent="0.2">
      <c r="E5" s="16" t="s">
        <v>711</v>
      </c>
      <c r="F5" s="17" t="s">
        <v>776</v>
      </c>
      <c r="G5" s="16" t="s">
        <v>712</v>
      </c>
      <c r="H5" s="18" t="s">
        <v>783</v>
      </c>
    </row>
    <row r="6" spans="1:8" x14ac:dyDescent="0.2">
      <c r="E6" s="16" t="s">
        <v>713</v>
      </c>
      <c r="F6" s="17" t="s">
        <v>777</v>
      </c>
      <c r="G6" s="16" t="s">
        <v>714</v>
      </c>
      <c r="H6" s="18" t="s">
        <v>784</v>
      </c>
    </row>
    <row r="7" spans="1:8" x14ac:dyDescent="0.2">
      <c r="A7" t="s">
        <v>796</v>
      </c>
      <c r="E7" s="16" t="s">
        <v>715</v>
      </c>
      <c r="F7" s="17" t="s">
        <v>778</v>
      </c>
      <c r="G7" s="16" t="s">
        <v>716</v>
      </c>
      <c r="H7" s="18" t="s">
        <v>785</v>
      </c>
    </row>
    <row r="8" spans="1:8" ht="13.5" thickBot="1" x14ac:dyDescent="0.25">
      <c r="A8" t="s">
        <v>797</v>
      </c>
      <c r="E8" s="19" t="s">
        <v>717</v>
      </c>
      <c r="F8" s="20" t="s">
        <v>779</v>
      </c>
      <c r="G8" s="16" t="s">
        <v>718</v>
      </c>
      <c r="H8" s="18" t="s">
        <v>786</v>
      </c>
    </row>
    <row r="9" spans="1:8" x14ac:dyDescent="0.2">
      <c r="E9" s="21"/>
      <c r="F9" s="22"/>
      <c r="G9" s="16" t="s">
        <v>719</v>
      </c>
      <c r="H9" s="18" t="s">
        <v>787</v>
      </c>
    </row>
    <row r="10" spans="1:8" x14ac:dyDescent="0.2">
      <c r="E10" s="21"/>
      <c r="F10" s="22"/>
      <c r="G10" s="16" t="s">
        <v>713</v>
      </c>
      <c r="H10" s="18" t="s">
        <v>777</v>
      </c>
    </row>
    <row r="11" spans="1:8" x14ac:dyDescent="0.2">
      <c r="A11" s="52" t="s">
        <v>858</v>
      </c>
      <c r="D11" t="s">
        <v>796</v>
      </c>
      <c r="E11" s="21"/>
      <c r="F11" s="22"/>
      <c r="G11" s="16" t="s">
        <v>720</v>
      </c>
      <c r="H11" s="18" t="s">
        <v>788</v>
      </c>
    </row>
    <row r="12" spans="1:8" x14ac:dyDescent="0.2">
      <c r="A12" t="s">
        <v>809</v>
      </c>
      <c r="D12" t="s">
        <v>797</v>
      </c>
      <c r="E12" s="21"/>
      <c r="F12" s="22"/>
      <c r="G12" s="16" t="s">
        <v>721</v>
      </c>
      <c r="H12" s="18" t="s">
        <v>789</v>
      </c>
    </row>
    <row r="13" spans="1:8" ht="13.5" thickBot="1" x14ac:dyDescent="0.25">
      <c r="A13" t="s">
        <v>810</v>
      </c>
      <c r="D13" t="s">
        <v>801</v>
      </c>
      <c r="E13" s="21"/>
      <c r="F13" s="22"/>
      <c r="G13" s="19" t="s">
        <v>722</v>
      </c>
      <c r="H13" s="23" t="s">
        <v>790</v>
      </c>
    </row>
    <row r="14" spans="1:8" x14ac:dyDescent="0.2">
      <c r="E14" s="24"/>
      <c r="F14" s="22"/>
      <c r="G14" s="24"/>
      <c r="H14" s="22"/>
    </row>
    <row r="15" spans="1:8" x14ac:dyDescent="0.2">
      <c r="E15" s="24"/>
      <c r="F15" s="22"/>
      <c r="G15" s="24"/>
      <c r="H15" s="22"/>
    </row>
    <row r="16" spans="1:8" x14ac:dyDescent="0.2">
      <c r="E16" s="24"/>
      <c r="F16" s="22"/>
      <c r="G16" s="24"/>
      <c r="H16" s="22"/>
    </row>
    <row r="17" spans="1:8" ht="13.5" thickBot="1" x14ac:dyDescent="0.25">
      <c r="A17" t="s">
        <v>802</v>
      </c>
      <c r="E17" s="24"/>
      <c r="F17" s="22"/>
      <c r="G17" s="25" t="s">
        <v>723</v>
      </c>
      <c r="H17" s="26" t="s">
        <v>724</v>
      </c>
    </row>
    <row r="18" spans="1:8" x14ac:dyDescent="0.2">
      <c r="A18" t="s">
        <v>803</v>
      </c>
      <c r="E18" s="24"/>
      <c r="F18" s="22"/>
      <c r="G18" s="27" t="s">
        <v>725</v>
      </c>
      <c r="H18" s="28" t="s">
        <v>791</v>
      </c>
    </row>
    <row r="19" spans="1:8" x14ac:dyDescent="0.2">
      <c r="A19" t="s">
        <v>804</v>
      </c>
      <c r="E19" s="24"/>
      <c r="F19" s="22"/>
      <c r="G19" s="16" t="s">
        <v>715</v>
      </c>
      <c r="H19" s="29" t="s">
        <v>792</v>
      </c>
    </row>
    <row r="20" spans="1:8" x14ac:dyDescent="0.2">
      <c r="E20" s="24"/>
      <c r="F20" s="22"/>
      <c r="G20" s="16" t="s">
        <v>726</v>
      </c>
      <c r="H20" s="29" t="s">
        <v>793</v>
      </c>
    </row>
    <row r="21" spans="1:8" ht="13.5" thickBot="1" x14ac:dyDescent="0.25">
      <c r="E21" s="24"/>
      <c r="F21" s="22"/>
      <c r="G21" s="19" t="s">
        <v>727</v>
      </c>
      <c r="H21" s="30" t="s">
        <v>794</v>
      </c>
    </row>
    <row r="22" spans="1:8" x14ac:dyDescent="0.2">
      <c r="E22" s="24"/>
      <c r="F22" s="22"/>
      <c r="G22" s="24"/>
      <c r="H22" s="22"/>
    </row>
    <row r="23" spans="1:8" x14ac:dyDescent="0.2">
      <c r="G23" s="24"/>
      <c r="H23" s="22"/>
    </row>
    <row r="24" spans="1:8" x14ac:dyDescent="0.2">
      <c r="A24" s="49" t="s">
        <v>748</v>
      </c>
      <c r="F24" t="s">
        <v>811</v>
      </c>
      <c r="G24" s="24"/>
      <c r="H24" s="22"/>
    </row>
    <row r="25" spans="1:8" x14ac:dyDescent="0.2">
      <c r="A25" s="45" t="s">
        <v>795</v>
      </c>
      <c r="F25" t="s">
        <v>812</v>
      </c>
      <c r="G25" s="24"/>
      <c r="H25" s="22"/>
    </row>
    <row r="26" spans="1:8" x14ac:dyDescent="0.2">
      <c r="A26" s="45" t="s">
        <v>817</v>
      </c>
      <c r="F26" t="s">
        <v>813</v>
      </c>
      <c r="G26" s="24"/>
    </row>
    <row r="27" spans="1:8" ht="25.5" x14ac:dyDescent="0.2">
      <c r="A27" s="46" t="s">
        <v>818</v>
      </c>
      <c r="E27" s="31"/>
      <c r="F27" s="31"/>
      <c r="G27" s="32"/>
    </row>
    <row r="28" spans="1:8" x14ac:dyDescent="0.2">
      <c r="A28" s="46" t="s">
        <v>819</v>
      </c>
      <c r="G28" s="24"/>
      <c r="H28" s="22"/>
    </row>
    <row r="29" spans="1:8" x14ac:dyDescent="0.2">
      <c r="A29" s="47" t="s">
        <v>820</v>
      </c>
      <c r="F29" t="s">
        <v>805</v>
      </c>
      <c r="G29" s="24"/>
      <c r="H29" s="22"/>
    </row>
    <row r="30" spans="1:8" x14ac:dyDescent="0.2">
      <c r="A30" s="45" t="s">
        <v>821</v>
      </c>
      <c r="F30" t="s">
        <v>806</v>
      </c>
      <c r="G30" s="24"/>
      <c r="H30" s="22"/>
    </row>
    <row r="31" spans="1:8" x14ac:dyDescent="0.2">
      <c r="A31" s="45" t="s">
        <v>822</v>
      </c>
      <c r="F31" t="s">
        <v>807</v>
      </c>
      <c r="G31" s="24"/>
      <c r="H31" s="22"/>
    </row>
    <row r="32" spans="1:8" x14ac:dyDescent="0.2">
      <c r="A32" s="45" t="s">
        <v>823</v>
      </c>
      <c r="F32" t="s">
        <v>808</v>
      </c>
      <c r="G32" s="24"/>
      <c r="H32" s="22"/>
    </row>
    <row r="33" spans="1:7" ht="25.5" x14ac:dyDescent="0.2">
      <c r="A33" s="45" t="s">
        <v>824</v>
      </c>
    </row>
    <row r="34" spans="1:7" x14ac:dyDescent="0.2">
      <c r="A34" s="45" t="s">
        <v>825</v>
      </c>
    </row>
    <row r="35" spans="1:7" x14ac:dyDescent="0.2">
      <c r="A35" s="45" t="s">
        <v>826</v>
      </c>
    </row>
    <row r="36" spans="1:7" ht="51" x14ac:dyDescent="0.2">
      <c r="A36" s="46" t="s">
        <v>827</v>
      </c>
    </row>
    <row r="37" spans="1:7" x14ac:dyDescent="0.2">
      <c r="A37" s="33" t="s">
        <v>816</v>
      </c>
      <c r="G37" s="55" t="s">
        <v>1381</v>
      </c>
    </row>
    <row r="38" spans="1:7" x14ac:dyDescent="0.2">
      <c r="A38" s="33" t="s">
        <v>815</v>
      </c>
      <c r="G38" s="54" t="s">
        <v>1382</v>
      </c>
    </row>
    <row r="39" spans="1:7" x14ac:dyDescent="0.2">
      <c r="A39" s="33" t="s">
        <v>814</v>
      </c>
      <c r="G39" t="s">
        <v>1383</v>
      </c>
    </row>
    <row r="40" spans="1:7" x14ac:dyDescent="0.2">
      <c r="A40" s="33" t="s">
        <v>760</v>
      </c>
      <c r="G40" s="53" t="s">
        <v>1384</v>
      </c>
    </row>
    <row r="41" spans="1:7" x14ac:dyDescent="0.2">
      <c r="A41" s="48" t="s">
        <v>845</v>
      </c>
      <c r="G41" s="53" t="s">
        <v>1385</v>
      </c>
    </row>
    <row r="42" spans="1:7" x14ac:dyDescent="0.2">
      <c r="A42" s="38"/>
      <c r="G42" s="53" t="s">
        <v>1386</v>
      </c>
    </row>
    <row r="43" spans="1:7" x14ac:dyDescent="0.2">
      <c r="G43" s="53"/>
    </row>
    <row r="45" spans="1:7" x14ac:dyDescent="0.2">
      <c r="A45" s="52" t="s">
        <v>747</v>
      </c>
      <c r="G45" s="57" t="s">
        <v>1387</v>
      </c>
    </row>
    <row r="46" spans="1:7" x14ac:dyDescent="0.2">
      <c r="A46" s="43" t="s">
        <v>728</v>
      </c>
      <c r="G46" s="56">
        <v>2000</v>
      </c>
    </row>
    <row r="47" spans="1:7" x14ac:dyDescent="0.2">
      <c r="A47" s="43" t="s">
        <v>729</v>
      </c>
      <c r="G47" s="56">
        <v>2001</v>
      </c>
    </row>
    <row r="48" spans="1:7" x14ac:dyDescent="0.2">
      <c r="A48" s="43" t="s">
        <v>730</v>
      </c>
      <c r="G48" s="56">
        <v>2002</v>
      </c>
    </row>
    <row r="49" spans="1:7" x14ac:dyDescent="0.2">
      <c r="A49" s="43" t="s">
        <v>731</v>
      </c>
      <c r="G49" s="56">
        <v>2003</v>
      </c>
    </row>
    <row r="50" spans="1:7" x14ac:dyDescent="0.2">
      <c r="A50" s="43" t="s">
        <v>732</v>
      </c>
      <c r="G50" s="56">
        <v>2004</v>
      </c>
    </row>
    <row r="51" spans="1:7" x14ac:dyDescent="0.2">
      <c r="A51" s="43" t="s">
        <v>733</v>
      </c>
      <c r="G51" s="56">
        <v>2005</v>
      </c>
    </row>
    <row r="52" spans="1:7" x14ac:dyDescent="0.2">
      <c r="A52" s="43" t="s">
        <v>734</v>
      </c>
      <c r="G52" s="56">
        <v>2006</v>
      </c>
    </row>
    <row r="53" spans="1:7" x14ac:dyDescent="0.2">
      <c r="A53" s="43" t="s">
        <v>735</v>
      </c>
      <c r="G53" s="56">
        <v>2007</v>
      </c>
    </row>
    <row r="54" spans="1:7" x14ac:dyDescent="0.2">
      <c r="A54" s="43" t="s">
        <v>736</v>
      </c>
      <c r="G54" s="56">
        <v>2008</v>
      </c>
    </row>
    <row r="55" spans="1:7" x14ac:dyDescent="0.2">
      <c r="A55" s="9" t="s">
        <v>737</v>
      </c>
      <c r="G55" s="56">
        <v>2009</v>
      </c>
    </row>
    <row r="56" spans="1:7" x14ac:dyDescent="0.2">
      <c r="A56" s="43" t="s">
        <v>738</v>
      </c>
      <c r="G56" s="56">
        <v>2010</v>
      </c>
    </row>
    <row r="57" spans="1:7" x14ac:dyDescent="0.2">
      <c r="A57" s="43" t="s">
        <v>739</v>
      </c>
      <c r="G57" s="56">
        <v>2011</v>
      </c>
    </row>
    <row r="58" spans="1:7" x14ac:dyDescent="0.2">
      <c r="A58" s="43" t="s">
        <v>740</v>
      </c>
      <c r="G58" s="56">
        <v>2012</v>
      </c>
    </row>
    <row r="59" spans="1:7" x14ac:dyDescent="0.2">
      <c r="A59" s="9" t="s">
        <v>741</v>
      </c>
      <c r="G59" s="56">
        <v>2013</v>
      </c>
    </row>
    <row r="60" spans="1:7" x14ac:dyDescent="0.2">
      <c r="A60" s="43" t="s">
        <v>742</v>
      </c>
      <c r="G60" s="56">
        <v>2014</v>
      </c>
    </row>
    <row r="61" spans="1:7" x14ac:dyDescent="0.2">
      <c r="A61" s="9" t="s">
        <v>743</v>
      </c>
      <c r="G61" s="56">
        <v>2015</v>
      </c>
    </row>
    <row r="62" spans="1:7" x14ac:dyDescent="0.2">
      <c r="A62" s="43" t="s">
        <v>744</v>
      </c>
      <c r="G62" s="56">
        <v>2016</v>
      </c>
    </row>
    <row r="63" spans="1:7" x14ac:dyDescent="0.2">
      <c r="A63" s="9" t="s">
        <v>745</v>
      </c>
      <c r="G63" s="56">
        <v>2017</v>
      </c>
    </row>
    <row r="64" spans="1:7" x14ac:dyDescent="0.2">
      <c r="A64" s="43" t="s">
        <v>746</v>
      </c>
    </row>
    <row r="65" spans="1:1" x14ac:dyDescent="0.2">
      <c r="A65" s="33" t="s">
        <v>845</v>
      </c>
    </row>
    <row r="68" spans="1:1" x14ac:dyDescent="0.2">
      <c r="A68" s="52" t="s">
        <v>749</v>
      </c>
    </row>
    <row r="69" spans="1:1" x14ac:dyDescent="0.2">
      <c r="A69" s="33" t="s">
        <v>754</v>
      </c>
    </row>
    <row r="70" spans="1:1" ht="15.75" x14ac:dyDescent="0.3">
      <c r="A70" s="33" t="s">
        <v>755</v>
      </c>
    </row>
    <row r="71" spans="1:1" x14ac:dyDescent="0.2">
      <c r="A71" s="33" t="s">
        <v>756</v>
      </c>
    </row>
    <row r="72" spans="1:1" ht="15.75" x14ac:dyDescent="0.3">
      <c r="A72" s="37" t="s">
        <v>757</v>
      </c>
    </row>
    <row r="73" spans="1:1" x14ac:dyDescent="0.2">
      <c r="A73" s="33" t="s">
        <v>758</v>
      </c>
    </row>
    <row r="74" spans="1:1" x14ac:dyDescent="0.2">
      <c r="A74" s="33" t="s">
        <v>759</v>
      </c>
    </row>
    <row r="75" spans="1:1" ht="15.75" x14ac:dyDescent="0.3">
      <c r="A75" s="33" t="s">
        <v>752</v>
      </c>
    </row>
    <row r="76" spans="1:1" x14ac:dyDescent="0.2">
      <c r="A76" s="33" t="s">
        <v>753</v>
      </c>
    </row>
    <row r="77" spans="1:1" x14ac:dyDescent="0.2">
      <c r="A77" s="33" t="s">
        <v>845</v>
      </c>
    </row>
    <row r="80" spans="1:1" x14ac:dyDescent="0.2">
      <c r="A80" s="51" t="s">
        <v>699</v>
      </c>
    </row>
    <row r="81" spans="1:1" x14ac:dyDescent="0.2">
      <c r="A81" s="11" t="s">
        <v>700</v>
      </c>
    </row>
    <row r="82" spans="1:1" ht="25.5" x14ac:dyDescent="0.2">
      <c r="A82" s="34" t="s">
        <v>836</v>
      </c>
    </row>
    <row r="83" spans="1:1" ht="25.5" x14ac:dyDescent="0.2">
      <c r="A83" s="34" t="s">
        <v>750</v>
      </c>
    </row>
    <row r="84" spans="1:1" x14ac:dyDescent="0.2">
      <c r="A84" s="34" t="s">
        <v>828</v>
      </c>
    </row>
    <row r="85" spans="1:1" x14ac:dyDescent="0.2">
      <c r="A85" s="11" t="s">
        <v>701</v>
      </c>
    </row>
    <row r="86" spans="1:1" x14ac:dyDescent="0.2">
      <c r="A86" s="12" t="s">
        <v>829</v>
      </c>
    </row>
    <row r="87" spans="1:1" x14ac:dyDescent="0.2">
      <c r="A87" s="12" t="s">
        <v>830</v>
      </c>
    </row>
    <row r="88" spans="1:1" x14ac:dyDescent="0.2">
      <c r="A88" s="12" t="s">
        <v>831</v>
      </c>
    </row>
    <row r="89" spans="1:1" x14ac:dyDescent="0.2">
      <c r="A89" s="50" t="s">
        <v>832</v>
      </c>
    </row>
    <row r="90" spans="1:1" x14ac:dyDescent="0.2">
      <c r="A90" s="34" t="s">
        <v>833</v>
      </c>
    </row>
    <row r="91" spans="1:1" x14ac:dyDescent="0.2">
      <c r="A91" s="12" t="s">
        <v>834</v>
      </c>
    </row>
    <row r="92" spans="1:1" ht="25.5" x14ac:dyDescent="0.2">
      <c r="A92" s="34" t="s">
        <v>835</v>
      </c>
    </row>
    <row r="93" spans="1:1" x14ac:dyDescent="0.2">
      <c r="A93" s="33" t="s">
        <v>845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39</vt:i4>
      </vt:variant>
    </vt:vector>
  </HeadingPairs>
  <TitlesOfParts>
    <vt:vector size="48" baseType="lpstr">
      <vt:lpstr>Podatci o IVU</vt:lpstr>
      <vt:lpstr>Podatci o sustavima po ZO</vt:lpstr>
      <vt:lpstr>Int. kont_INTERNI laborat_2019</vt:lpstr>
      <vt:lpstr>Int. kont_VANJSKI laborat_2019</vt:lpstr>
      <vt:lpstr>Obavijesti potrosacima_2019</vt:lpstr>
      <vt:lpstr>Podatci po JIVU</vt:lpstr>
      <vt:lpstr>Padajuci izb-Novo</vt:lpstr>
      <vt:lpstr>Sheet2</vt:lpstr>
      <vt:lpstr>Padajuci izbornici</vt:lpstr>
      <vt:lpstr>aer</vt:lpstr>
      <vt:lpstr>DA</vt:lpstr>
      <vt:lpstr>DANE</vt:lpstr>
      <vt:lpstr>dez</vt:lpstr>
      <vt:lpstr>Dezinf_novo</vt:lpstr>
      <vt:lpstr>Dezinfekcija_novo</vt:lpstr>
      <vt:lpstr>god</vt:lpstr>
      <vt:lpstr>'Podatci o sustavima po ZO'!Ispis_naslova</vt:lpstr>
      <vt:lpstr>J</vt:lpstr>
      <vt:lpstr>lab</vt:lpstr>
      <vt:lpstr>mat</vt:lpstr>
      <vt:lpstr>MAt_novo</vt:lpstr>
      <vt:lpstr>Materijal</vt:lpstr>
      <vt:lpstr>Materijali_novo</vt:lpstr>
      <vt:lpstr>na</vt:lpstr>
      <vt:lpstr>Način</vt:lpstr>
      <vt:lpstr>Način_obavještavanja</vt:lpstr>
      <vt:lpstr>Obrada</vt:lpstr>
      <vt:lpstr>par</vt:lpstr>
      <vt:lpstr>parametri</vt:lpstr>
      <vt:lpstr>Period</vt:lpstr>
      <vt:lpstr>'Int. kont_INTERNI laborat_2019'!Podrucje_ispisa</vt:lpstr>
      <vt:lpstr>'Int. kont_VANJSKI laborat_2019'!Podrucje_ispisa</vt:lpstr>
      <vt:lpstr>'Podatci o sustavima po ZO'!Podrucje_ispisa</vt:lpstr>
      <vt:lpstr>površinska</vt:lpstr>
      <vt:lpstr>prvo</vt:lpstr>
      <vt:lpstr>radnja</vt:lpstr>
      <vt:lpstr>sustav</vt:lpstr>
      <vt:lpstr>Sustav_novo</vt:lpstr>
      <vt:lpstr>t</vt:lpstr>
      <vt:lpstr>tip</vt:lpstr>
      <vt:lpstr>tip_sustava</vt:lpstr>
      <vt:lpstr>Tip_Vode</vt:lpstr>
      <vt:lpstr>Tlačni</vt:lpstr>
      <vt:lpstr>Ucestalost_novo</vt:lpstr>
      <vt:lpstr>Učestalost_novo</vt:lpstr>
      <vt:lpstr>uzrok</vt:lpstr>
      <vt:lpstr>Voda</vt:lpstr>
      <vt:lpstr>vrijeme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2017-02-08T15:09:27Z</dcterms:created>
  <dcterms:modified xsi:type="dcterms:W3CDTF">2020-03-31T11:22:18Z</dcterms:modified>
</cp:coreProperties>
</file>